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6295" windowHeight="14310"/>
  </bookViews>
  <sheets>
    <sheet name="Динамика показателя" sheetId="3" r:id="rId1"/>
    <sheet name="Прил 5 Свод основных параметров" sheetId="8" state="hidden" r:id="rId2"/>
  </sheets>
  <definedNames>
    <definedName name="_Hlk120615071" localSheetId="0">'Динамика показателя'!#REF!</definedName>
    <definedName name="_Hlk120615133" localSheetId="0">'Динамика показателя'!$E$11</definedName>
    <definedName name="_xlnm._FilterDatabase" localSheetId="0" hidden="1">'Динамика показателя'!$A$15:$R$21</definedName>
    <definedName name="_xlnm._FilterDatabase" localSheetId="1" hidden="1">'Прил 5 Свод основных параметров'!$A$15:$BI$55</definedName>
    <definedName name="_xlnm.Print_Titles" localSheetId="0">'Динамика показателя'!$11:$15</definedName>
    <definedName name="_xlnm.Print_Titles" localSheetId="1">'Прил 5 Свод основных параметров'!$9:$12</definedName>
    <definedName name="_xlnm.Print_Area" localSheetId="0">'Динамика показателя'!$A$1:$P$21</definedName>
    <definedName name="_xlnm.Print_Area" localSheetId="1">'Прил 5 Свод основных параметров'!$A$1:$BJ$55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3" l="1"/>
  <c r="P20" i="3"/>
  <c r="N20" i="3"/>
  <c r="O20" i="3"/>
  <c r="H20" i="3" l="1"/>
  <c r="I20" i="3"/>
  <c r="J20" i="3"/>
  <c r="P18" i="3"/>
  <c r="G17" i="3"/>
  <c r="G16" i="3" s="1"/>
  <c r="M20" i="3"/>
  <c r="L17" i="3"/>
  <c r="L16" i="3" s="1"/>
  <c r="K17" i="3"/>
  <c r="K16" i="3" s="1"/>
  <c r="F17" i="3"/>
  <c r="F16" i="3" s="1"/>
  <c r="E17" i="3"/>
  <c r="E16" i="3" s="1"/>
  <c r="L18" i="3"/>
  <c r="K18" i="3"/>
  <c r="G18" i="3"/>
  <c r="F18" i="3"/>
  <c r="E18" i="3"/>
  <c r="J17" i="3" l="1"/>
  <c r="J16" i="3" s="1"/>
  <c r="J18" i="3"/>
  <c r="I17" i="3"/>
  <c r="I16" i="3" s="1"/>
  <c r="I18" i="3"/>
  <c r="H17" i="3"/>
  <c r="H16" i="3" s="1"/>
  <c r="H18" i="3"/>
  <c r="O17" i="3"/>
  <c r="O18" i="3"/>
  <c r="N17" i="3"/>
  <c r="N18" i="3"/>
  <c r="F20" i="3" l="1"/>
  <c r="G20" i="3"/>
  <c r="L20" i="3"/>
  <c r="E20" i="3"/>
  <c r="M17" i="3" l="1"/>
  <c r="M16" i="3" s="1"/>
  <c r="M18" i="3"/>
  <c r="K62" i="8" l="1"/>
  <c r="K60" i="8"/>
  <c r="K59" i="8"/>
  <c r="AJ51" i="8"/>
  <c r="AI51" i="8" s="1"/>
  <c r="AH51" i="8" s="1"/>
  <c r="AG51" i="8" s="1"/>
  <c r="AF51" i="8" s="1"/>
  <c r="AJ49" i="8"/>
  <c r="AI49" i="8" s="1"/>
  <c r="AH49" i="8" s="1"/>
  <c r="AG49" i="8" s="1"/>
  <c r="AF49" i="8" s="1"/>
  <c r="AJ46" i="8"/>
  <c r="AI46" i="8" s="1"/>
  <c r="AH46" i="8" s="1"/>
  <c r="AG46" i="8" s="1"/>
  <c r="AF46" i="8" s="1"/>
  <c r="AJ44" i="8"/>
  <c r="AI44" i="8" s="1"/>
  <c r="AH44" i="8" s="1"/>
  <c r="AG44" i="8" s="1"/>
  <c r="AF44" i="8" s="1"/>
  <c r="AJ43" i="8"/>
  <c r="AI43" i="8" s="1"/>
  <c r="AH43" i="8" s="1"/>
  <c r="AG43" i="8" s="1"/>
  <c r="AF43" i="8" s="1"/>
  <c r="AJ39" i="8"/>
  <c r="AI39" i="8" s="1"/>
  <c r="AH39" i="8" s="1"/>
  <c r="AG39" i="8" s="1"/>
  <c r="AF39" i="8" s="1"/>
  <c r="AJ38" i="8"/>
  <c r="AI38" i="8" s="1"/>
  <c r="AH38" i="8" s="1"/>
  <c r="AG38" i="8" s="1"/>
  <c r="AF38" i="8" s="1"/>
  <c r="AJ37" i="8"/>
  <c r="AI37" i="8" s="1"/>
  <c r="AH37" i="8" s="1"/>
  <c r="AG37" i="8" s="1"/>
  <c r="AF37" i="8" s="1"/>
  <c r="AJ36" i="8"/>
  <c r="AI36" i="8" s="1"/>
  <c r="AH36" i="8" s="1"/>
  <c r="AG36" i="8" s="1"/>
  <c r="AF36" i="8" s="1"/>
  <c r="AJ35" i="8"/>
  <c r="AI35" i="8" s="1"/>
  <c r="AH35" i="8" s="1"/>
  <c r="AG35" i="8" s="1"/>
  <c r="AF35" i="8" s="1"/>
  <c r="AJ34" i="8"/>
  <c r="AI34" i="8" s="1"/>
  <c r="AH34" i="8" s="1"/>
  <c r="AG34" i="8" s="1"/>
  <c r="AF34" i="8" s="1"/>
  <c r="AJ33" i="8"/>
  <c r="AI33" i="8" s="1"/>
  <c r="AH33" i="8" s="1"/>
  <c r="AG33" i="8" s="1"/>
  <c r="AF33" i="8" s="1"/>
  <c r="AJ32" i="8"/>
  <c r="AI32" i="8" s="1"/>
  <c r="AH32" i="8" s="1"/>
  <c r="AG32" i="8" s="1"/>
  <c r="AF32" i="8" s="1"/>
  <c r="AJ30" i="8"/>
  <c r="AI30" i="8" s="1"/>
  <c r="AH30" i="8" s="1"/>
  <c r="AG30" i="8" s="1"/>
  <c r="AF30" i="8" s="1"/>
  <c r="AJ29" i="8"/>
  <c r="AI29" i="8" s="1"/>
  <c r="AH29" i="8" s="1"/>
  <c r="AG29" i="8" s="1"/>
  <c r="AF29" i="8" s="1"/>
  <c r="AJ28" i="8"/>
  <c r="AI28" i="8" s="1"/>
  <c r="AH28" i="8" s="1"/>
  <c r="AG28" i="8" s="1"/>
  <c r="AF28" i="8" s="1"/>
  <c r="Q26" i="8"/>
  <c r="AJ25" i="8"/>
  <c r="AI25" i="8" s="1"/>
  <c r="AH25" i="8" s="1"/>
  <c r="AG25" i="8" s="1"/>
  <c r="AF25" i="8" s="1"/>
  <c r="Q25" i="8"/>
  <c r="AJ24" i="8"/>
  <c r="AI24" i="8" s="1"/>
  <c r="AH24" i="8" s="1"/>
  <c r="AG24" i="8" s="1"/>
  <c r="AF24" i="8" s="1"/>
  <c r="AJ23" i="8"/>
  <c r="AI23" i="8" s="1"/>
  <c r="AH23" i="8" s="1"/>
  <c r="AG23" i="8" s="1"/>
  <c r="AF23" i="8" s="1"/>
  <c r="Q23" i="8"/>
  <c r="AJ22" i="8"/>
  <c r="AI22" i="8" s="1"/>
  <c r="AH22" i="8" s="1"/>
  <c r="AG22" i="8" s="1"/>
  <c r="AF22" i="8" s="1"/>
  <c r="Q22" i="8"/>
  <c r="AJ21" i="8"/>
  <c r="AI21" i="8" s="1"/>
  <c r="AH21" i="8" s="1"/>
  <c r="AG21" i="8" s="1"/>
  <c r="AF21" i="8" s="1"/>
  <c r="Q21" i="8"/>
  <c r="AJ20" i="8"/>
  <c r="AI20" i="8" s="1"/>
  <c r="AH20" i="8" s="1"/>
  <c r="AG20" i="8" s="1"/>
  <c r="AF20" i="8" s="1"/>
  <c r="Q20" i="8"/>
  <c r="AJ19" i="8"/>
  <c r="AI19" i="8" s="1"/>
  <c r="AH19" i="8" s="1"/>
  <c r="AG19" i="8" s="1"/>
  <c r="AF19" i="8" s="1"/>
  <c r="Q19" i="8"/>
  <c r="AJ18" i="8"/>
  <c r="AI18" i="8" s="1"/>
  <c r="AH18" i="8" s="1"/>
  <c r="AG18" i="8" s="1"/>
  <c r="AF18" i="8" s="1"/>
  <c r="Q18" i="8"/>
  <c r="AJ17" i="8"/>
  <c r="AI17" i="8" s="1"/>
  <c r="AH17" i="8" s="1"/>
  <c r="AG17" i="8" s="1"/>
  <c r="AF17" i="8" s="1"/>
  <c r="Q17" i="8"/>
  <c r="AJ16" i="8"/>
  <c r="AI16" i="8" s="1"/>
  <c r="AH16" i="8" s="1"/>
  <c r="AG16" i="8" s="1"/>
  <c r="AF16" i="8" s="1"/>
  <c r="Q16" i="8"/>
  <c r="BB15" i="8"/>
  <c r="BB13" i="8" s="1"/>
  <c r="AK15" i="8"/>
  <c r="AM15" i="8" s="1"/>
  <c r="AM13" i="8" s="1"/>
  <c r="Q15" i="8"/>
  <c r="BI13" i="8"/>
  <c r="BH13" i="8"/>
  <c r="BG13" i="8"/>
  <c r="BF13" i="8"/>
  <c r="BE13" i="8"/>
  <c r="BD13" i="8"/>
  <c r="BC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L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K65" i="8" l="1"/>
  <c r="Q13" i="8"/>
  <c r="AK13" i="8"/>
  <c r="AJ15" i="8"/>
  <c r="AI15" i="8" s="1"/>
  <c r="AH15" i="8" s="1"/>
  <c r="AJ13" i="8" l="1"/>
  <c r="AI13" i="8"/>
  <c r="AH13" i="8"/>
  <c r="AG15" i="8"/>
  <c r="AG13" i="8" l="1"/>
  <c r="AF15" i="8"/>
  <c r="AF13" i="8" s="1"/>
</calcChain>
</file>

<file path=xl/sharedStrings.xml><?xml version="1.0" encoding="utf-8"?>
<sst xmlns="http://schemas.openxmlformats.org/spreadsheetml/2006/main" count="497" uniqueCount="165">
  <si>
    <t>Брянская область</t>
  </si>
  <si>
    <t>№</t>
  </si>
  <si>
    <t>Муниципальное образование</t>
  </si>
  <si>
    <t>Наименование мероприятия</t>
  </si>
  <si>
    <t>Реконструкция сетей холодного водоснабжения, ул. Сельская, г. Жуковка</t>
  </si>
  <si>
    <t>линейный объект</t>
  </si>
  <si>
    <t>Реконструкция вдопроводной сети в с. Супрягино Почепского района Брянской области</t>
  </si>
  <si>
    <t>Брянская область, Суражский район, г. Сураж</t>
  </si>
  <si>
    <t>Капитальный ремонт центральной системы водоснабжения в г. Сураже Брянской области</t>
  </si>
  <si>
    <t>Брянская область, п. Красная Гора</t>
  </si>
  <si>
    <t>Капитальный ремонт водопроводных сетей пгт. Красная Гора Красногорского района Брянской области</t>
  </si>
  <si>
    <t>Брянская область, городской округ г.Брянск</t>
  </si>
  <si>
    <t>Технологический комплекс КНС-3 Дорожная, 1 в Володарском районе г. Брянска. Напорный канализационный коллектор. Переход под железной дорогой (на Москву) в двухтрубном исполнении D 500 мм</t>
  </si>
  <si>
    <t>Канализация по ул. Зеленая и пер. 3-й Бежицкий в Бежицком районе г. Брянска</t>
  </si>
  <si>
    <t>Канализационная сеть по ул. Кутузова, пер. О. Кошевого, Фокинский район, г. Брянск</t>
  </si>
  <si>
    <t>Брянская область, пос. Выгоничи</t>
  </si>
  <si>
    <t>Строительство канализационных сетей в пос.Выгоничи Выгоничского района Брянской области</t>
  </si>
  <si>
    <t>Брянская область, н.п. Комаричи</t>
  </si>
  <si>
    <t>Строительство канализационных сетей н.п. Комаричи (1 очередь строительства 2 этап)</t>
  </si>
  <si>
    <t>Капитальный ремонт участка теплотрассы котельной №22 н.п. Гришина Слобода от здания котельной до ТК1 (I-й этап) Жуковского муниципального округа Брянской области</t>
  </si>
  <si>
    <t>Капитальный ремонт участка теплотрассы котельной №22 н.п. Гришина Слобода от здания котельной до ТК1 (II-й этап) Жуковского муниципального округа Брянской области</t>
  </si>
  <si>
    <t>капитальный ремонт</t>
  </si>
  <si>
    <t>Капитальный ремонт участка теплотрассы отопления от ТК1 до ТК2 котельной №22 н.п. Гришина Слобода Жуковского муниципального округа Брянской области</t>
  </si>
  <si>
    <t>Капитальный ремонт участка теплотрассы отопления ТК5 - ТК3 - здание ДК котельной №18 н.п. Латыши Жуковского муниципального округа Брянской области</t>
  </si>
  <si>
    <t>Капитальный ремонт участков теплотрассы отопления ТК11 - ТК12 и ТК29 - ж.д. №2 по ул. Лесная котельной №3 г. Жуковка Жуковского муниципального округа Брянской области</t>
  </si>
  <si>
    <t>Капитальный ремонт участка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</si>
  <si>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Капитальный ремонт участка теплотрассы отопления и ГВС ТК22а - ТК26 котельной №1 г. Жуковка Жуковского муниципального округа Брянской области</t>
  </si>
  <si>
    <t>Капитальный ремонт участка теплотрассы отопления и ГВС  ТК26 - ТК27 котельной №1 г. Жуковка Жуковского муниципального округа Брянской области</t>
  </si>
  <si>
    <t>Капитальный ремонт участка теплотрассы отопления и ГВС ТК9 - ж.д. №1 по ул. К. Либкнехта котельной №1 г. Жуковка  Жуковского муниципального округа Брянской области</t>
  </si>
  <si>
    <t>Капитальный ремонт участка теплотрассы отопления ТК10 - ТК11 по ул. К. Либкнехта котельной №1 г. Жуковка Жуковского муниципального округа Брянской области</t>
  </si>
  <si>
    <t>Капитальный ремонт участка теплотрассы отопления и ГВС ТК4 - ТК5 по ул. Строителей котельной №6 г. Жуковка Жуковского муниципального округа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</si>
  <si>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</si>
  <si>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Реконструкция котельной (42 квартал) по ул. Советская г. Унеча Брянской области</t>
  </si>
  <si>
    <t>Брянская область, п. Любохна Дятьковский район</t>
  </si>
  <si>
    <t>Капитальный ремонт сетей отопления и горячего водоснабжения в п. Любохна Дятьковского района Брянской области</t>
  </si>
  <si>
    <t>Брянская область, Брянский район,с. Отрадное</t>
  </si>
  <si>
    <t>Капитальный ремонт сетей теплоснабжения от котельной, расположенной по адресу: Брянская область, Брянский район, с. Отрадное, ул. Октябрьская, д. 33Г</t>
  </si>
  <si>
    <t>Брянская область, Брянский район, д. Бетово</t>
  </si>
  <si>
    <t>Капитальный ремонт сетей теплоснабжения от котельной, расположенной по адресу: Брянская область, Брянский район, д.Бетово, ул. Садовая, д. 23</t>
  </si>
  <si>
    <t>Брянская область, Брянский район,п. Новые Дарковичи</t>
  </si>
  <si>
    <t>Брянская область, г. Фокино</t>
  </si>
  <si>
    <t>Капитальный ремонт сетей отопления и горячего водоснабжения от котельной по ул. Карла Маркса, 36а в мкр-н  Шибенец, г. Фокино</t>
  </si>
  <si>
    <t>Капитальный ремонт сетей отопления от котельной по ул. Мира, 14а в г. Фокино</t>
  </si>
  <si>
    <t>Капитальный ремонт сетей отопления от котельной по ул.Крупской, 1А в г. Фокино</t>
  </si>
  <si>
    <t>Брянская область, Дятьковский район, п. Бытошь</t>
  </si>
  <si>
    <t>Капитальный ремонт сетей отопления и горячего водоснабжения от котельной по  ул.. Циолковского, 8а  п. Бытошь, Дятьковского района</t>
  </si>
  <si>
    <t>Брянская область, Почепский район</t>
  </si>
  <si>
    <t>Строительство БМК с целью переключения потребителей от котельной по пер. Больничному, 7/6а в г. Почепе Почепского района Брянской области</t>
  </si>
  <si>
    <t>Брянская область, Выгоничский район</t>
  </si>
  <si>
    <t>Строительство БМК в с.Сосновка Выгоничского района Брянской области</t>
  </si>
  <si>
    <t>Брянская область, г.Брянск</t>
  </si>
  <si>
    <t>Реконструкция сетей отопления от котельной по ул. Афанасьева, 18а  в г.Брянске</t>
  </si>
  <si>
    <t>Капитальный ремонт сетей отопления от котельной по ул. Афанасьева, 18а  в г.Брянске</t>
  </si>
  <si>
    <t>Реконструкция сетей отопления и горячего водоснабжения от котельной по ул. Красноармейской, 58 в г.Брянске</t>
  </si>
  <si>
    <t xml:space="preserve">Капитальный ремонт тепловых сетей от котельной по ул.Литейной, 86 в г.Брянске </t>
  </si>
  <si>
    <t>Капитальный ремонт сетей отопления и горячего водоснабжения от ТП по ул. 50-й Армии, 12а в г.Брянске</t>
  </si>
  <si>
    <t xml:space="preserve">Капитальный ремонт тепловых сетей от котельной по ул. Коминтерна, 1 в рп. Белые Берега в г.Брянске  </t>
  </si>
  <si>
    <t>Брянская область, г.Унеча</t>
  </si>
  <si>
    <t>Реконструкция сетей отопления от котельной №6 по ул. Совхозной, 2 в г. Унече Унечского района Брянской области</t>
  </si>
  <si>
    <t>Брянская область, Брянский район, д.Добрунь</t>
  </si>
  <si>
    <t>Капитальный ремонт тепловых сетей от котельной по ул. Парковой, 5 в д. Добрунь  Брянского района Брянской области</t>
  </si>
  <si>
    <t>2023 год</t>
  </si>
  <si>
    <t>2024 год</t>
  </si>
  <si>
    <t>2025 год</t>
  </si>
  <si>
    <t>2026 год</t>
  </si>
  <si>
    <t>2027 год</t>
  </si>
  <si>
    <t>Всего</t>
  </si>
  <si>
    <t>СМР</t>
  </si>
  <si>
    <t>СФ</t>
  </si>
  <si>
    <t>БС</t>
  </si>
  <si>
    <t>МБ</t>
  </si>
  <si>
    <t>Сфера реализации</t>
  </si>
  <si>
    <t>Протяженность замены инженерных сетей</t>
  </si>
  <si>
    <t>Увеличение численности населения, для которого улучшится качество услуг</t>
  </si>
  <si>
    <t>ВСЕГО</t>
  </si>
  <si>
    <t xml:space="preserve">График достижения целевого показателя </t>
  </si>
  <si>
    <t>км</t>
  </si>
  <si>
    <t>человек</t>
  </si>
  <si>
    <t>ИТОГО по сфере реализации «водоотведение»</t>
  </si>
  <si>
    <t>Брянская область, Жуковский муниципальный округ</t>
  </si>
  <si>
    <t>теплоснабжение</t>
  </si>
  <si>
    <t>Брянская область, г. Унеча</t>
  </si>
  <si>
    <t>Капитальный ремонт сетей теплоснабжения от котельной, расположенной Капитальный ремонт сетей теплоснабжения от котельной, расположенной по адресу: Брянская область, Брянский район, п. Новые Дарковичи, ул. Центральная, д. 13 а</t>
  </si>
  <si>
    <t>водоотведение</t>
  </si>
  <si>
    <t>Самотечный канализационный коллектор от ул. Никитина до технологического комплекса КНС РНС Брянск-1 в Володарском районе г. Брянска. Переход под железной дорогой D 800 мм</t>
  </si>
  <si>
    <t>Брянская область, Почепский район, п. Супрягино</t>
  </si>
  <si>
    <t>Дата получения положительного заключения государственной экспертизы на проектную документацию</t>
  </si>
  <si>
    <t>Дата ввода объекта в эксплуатацию</t>
  </si>
  <si>
    <t xml:space="preserve">                         </t>
  </si>
  <si>
    <t>№ п/п</t>
  </si>
  <si>
    <t>Единица измерения</t>
  </si>
  <si>
    <t>-</t>
  </si>
  <si>
    <t>Приложение № __6__</t>
  </si>
  <si>
    <t xml:space="preserve">                               к постановлению                                                                                                                                                                 Правительства Брянской области                                                                                                                                  от _____________________2023 г. № ____-п</t>
  </si>
  <si>
    <t xml:space="preserve">к региональной Программе                                                                                                                       «Модернизация систем коммунальной инфраструктуры на 2023-2027 годы»  </t>
  </si>
  <si>
    <t>Субъект Российской Федерации</t>
  </si>
  <si>
    <t>Наименование объекта коммунальной инфраструктуры</t>
  </si>
  <si>
    <t>Вид работ</t>
  </si>
  <si>
    <t>Характеристика объекта</t>
  </si>
  <si>
    <t>Дата начала выполнения строительно-монтажных работ</t>
  </si>
  <si>
    <t>Дата окончания выполнения строительно-монтажных работ</t>
  </si>
  <si>
    <t>Вид объекта</t>
  </si>
  <si>
    <t>Производительность, протяженность объекта</t>
  </si>
  <si>
    <t>2023 ГОД</t>
  </si>
  <si>
    <t>2024 ГОД</t>
  </si>
  <si>
    <t>Проектная документация</t>
  </si>
  <si>
    <t>Значение</t>
  </si>
  <si>
    <t>ИТОГО</t>
  </si>
  <si>
    <t>ВНБ</t>
  </si>
  <si>
    <t>Участок теплотрассы котельной №22 н.п. Гришина Слобода от здания котельной до ТК1 (I-й этап) Жуковского муниципального округа Брянской области</t>
  </si>
  <si>
    <t>Участок теплотрассы котельной №22 н.п. Гришина Слобода от здания котельной до ТК1 (II-й этап) Жуковского муниципального округа Брянской области</t>
  </si>
  <si>
    <t>Участок теплотрассы отопления от ТК1 до ТК2 котельной №22 н.п. Гришина Слобода Жуковского муниципального округа Брянской области</t>
  </si>
  <si>
    <t>Участок теплотрассы отопления ТК5 - ТК3 - здание ДК котельной №18 н.п. Латыши Жуковского муниципального округа Брянской области</t>
  </si>
  <si>
    <t>Участки теплотрассы отопления ТК11 - ТК12 и ТК29 - ж.д. №2 по ул. Лесная котельной №3 г. Жуковка Жуковского муниципального округа Брянской области</t>
  </si>
  <si>
    <t>Участок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</si>
  <si>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Участок теплотрассы отопления и ГВС ТК22а - ТК26 котельной №1 г. Жуковка Жуковского муниципального округа Брянской области</t>
  </si>
  <si>
    <t>Участок теплотрассы отопления и ГВС  ТК26 - ТК27 котельной №1 г. Жуковка Жуковского муниципального округа Брянской области</t>
  </si>
  <si>
    <t>Участок теплотрассы отопления и ГВС ТК9 - ж.д. №1 по ул. К. Либкнехта котельной №1 г. Жуковка  Жуковского муниципального округа Брянской области</t>
  </si>
  <si>
    <t>Участок теплотрассы отопления ТК10 - ТК11 по ул. К. Либкнехта котельной №1 г. Жуковка Жуковского муниципального округа Брянской области</t>
  </si>
  <si>
    <t>Участок теплотрассы отопления и ГВС ТК4 - ТК5 по ул. Строителей котельной №6 г. Жуковка Жуковского муниципального округа Брянской области</t>
  </si>
  <si>
    <t>Теплотрасса отопления и ГВС по ул. Футбольная г. Жуковка Жуковского муниципального округа Брянской области</t>
  </si>
  <si>
    <t>строительство</t>
  </si>
  <si>
    <t>Сети холодного водоснабжения, ул. Сельская, г. Жуковка</t>
  </si>
  <si>
    <t>водоснабжение</t>
  </si>
  <si>
    <t>реконструкция</t>
  </si>
  <si>
    <t>Котельная (42 квартал) по ул. Советская г. Унеча Брянской области</t>
  </si>
  <si>
    <t>ОПН</t>
  </si>
  <si>
    <t>Гкал*ч</t>
  </si>
  <si>
    <t>Сети отопления и горячего водоснабжения от кот. ул. Пушкина, 24а п. Любохна Дятьковского района</t>
  </si>
  <si>
    <t>Сети отопления от кот. ул. Октябрьская, 33г Брянского района</t>
  </si>
  <si>
    <t>Сети отопления от кот. ул. Садовая, 23 Брянского района</t>
  </si>
  <si>
    <t>Сети отопления от кот. ул. Центральная, 13А Брянского района</t>
  </si>
  <si>
    <t>Сети отопления и горячего водоснабжения от котельной по ул. Карла Маркса, 36а в мкр-н  Шибенец, г. Фокино</t>
  </si>
  <si>
    <t>Сети отопления от котельной по ул. Мира, 14а в г. Фокино</t>
  </si>
  <si>
    <t>Сети отопления от котельной по ул.Крупской, 1А в г. Фокино</t>
  </si>
  <si>
    <t>Сети горячего водоснабжения от котельной по ул. Циолковского, 8а  п. Бытошь, Дятьковский район</t>
  </si>
  <si>
    <t>Водопроводная сеть в п. Супрягино Почепского района Брянской области</t>
  </si>
  <si>
    <t>Канализационные сети в пос.Выгоничи Выгоничского района Брянской области</t>
  </si>
  <si>
    <t>Центральная система водоснабжения в г. Сураже Брянской области</t>
  </si>
  <si>
    <t>Водопроводные сети пгт. Красная Гора Красногорского района Брянской области</t>
  </si>
  <si>
    <t>Канализационные сети н.п. Комаричи (1 очередь строительства 2 этап)</t>
  </si>
  <si>
    <t>БМК с целью переключения потребителей от котельной по пер. Больничному, 7/6а в г. Почепе Почепского района Брянской области</t>
  </si>
  <si>
    <t>БМК в с.Сосновка Выгоничского района Брянской области</t>
  </si>
  <si>
    <t>Сети отопления от котельной по ул. Афанасьева, 18а  в г.Брянске</t>
  </si>
  <si>
    <t>Сети отопления и горячего водоснабжения от котельной по ул. Красноармейской, 58 в г.Брянске</t>
  </si>
  <si>
    <t xml:space="preserve">Тепловые сети от котельной по ул.Литейной, 86 в г.Брянске </t>
  </si>
  <si>
    <t>Сети отопления и горячего водоснабжения от ТП по ул. 50-й Армии, 12а в г.Брянске</t>
  </si>
  <si>
    <t xml:space="preserve">Тепловые сети от котельной по ул. Коминтерна, 1 в рп. Белые Берега в г.Брянске  </t>
  </si>
  <si>
    <t>Сети отопления от котельной №6 по ул. Совхозной, 2 в г. Унече Унечского района Брянской области</t>
  </si>
  <si>
    <t>Тепловые сети от котельной по ул. Парковой, 5 в д. Добрунь  Брянского района Брянской области</t>
  </si>
  <si>
    <t>Нименование мероприятия</t>
  </si>
  <si>
    <t>Цель направления на фин.поддержку</t>
  </si>
  <si>
    <t>Поручение Президента Российской Федерации в рамках которого реализуется мероприятие</t>
  </si>
  <si>
    <r>
      <t xml:space="preserve">                              Приложение № __</t>
    </r>
    <r>
      <rPr>
        <u/>
        <sz val="17"/>
        <color theme="1"/>
        <rFont val="Times New Roman"/>
        <family val="1"/>
        <charset val="204"/>
      </rPr>
      <t>6</t>
    </r>
    <r>
      <rPr>
        <sz val="17"/>
        <color theme="1"/>
        <rFont val="Times New Roman"/>
        <family val="1"/>
        <charset val="204"/>
      </rPr>
      <t>__</t>
    </r>
  </si>
  <si>
    <t>Итого, тыс. рублей</t>
  </si>
  <si>
    <t>СМР, тыс. рублей</t>
  </si>
  <si>
    <t>Городской округ город Брянск</t>
  </si>
  <si>
    <t>Комаричский муниципальный район</t>
  </si>
  <si>
    <t>Итого по муниципальному образованию: Городской округ город Брянск</t>
  </si>
  <si>
    <t>Итого по муниципальному образованию: Комаричский муниципальный район</t>
  </si>
  <si>
    <t xml:space="preserve">к региональной программе Брянской области  «Модернизация систем коммунальной инфраструктуры на 2023-2027 годы»  </t>
  </si>
  <si>
    <t>Динамика достижения показателей</t>
  </si>
  <si>
    <t>региональной программы Брянской области  «Модернизация систем коммунальной инфраструктуры на 2023-2027 годы»</t>
  </si>
  <si>
    <t>ИТОГО по Брянской области:</t>
  </si>
  <si>
    <t xml:space="preserve">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</si>
</sst>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dd\.mm\.yyyy"/>
    <numFmt numFmtId="166" formatCode="#\ ##0.00"/>
    <numFmt numFmtId="167" formatCode="#\ ##0"/>
  </numFmts>
  <fonts count="20" x14ac:knownFonts="1">
    <font>
      <sz val="11"/>
      <color theme="1"/>
      <name val="Calibri"/>
      <charset val="204"/>
      <scheme val="minor"/>
    </font>
    <font>
      <sz val="12"/>
      <color theme="1"/>
      <name val="Arial Narrow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  <font>
      <sz val="17"/>
      <color theme="1"/>
      <name val="Arial Narrow"/>
      <family val="2"/>
      <charset val="204"/>
    </font>
    <font>
      <u/>
      <sz val="17"/>
      <color theme="1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7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name val="Arial Narrow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FD7D7"/>
      </patternFill>
    </fill>
  </fills>
  <borders count="6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167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7" fontId="6" fillId="3" borderId="7" xfId="0" applyNumberFormat="1" applyFont="1" applyFill="1" applyBorder="1" applyAlignment="1">
      <alignment horizontal="center" vertical="center"/>
    </xf>
    <xf numFmtId="167" fontId="6" fillId="3" borderId="26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2" borderId="0" xfId="0" applyFont="1" applyFill="1"/>
    <xf numFmtId="166" fontId="7" fillId="0" borderId="0" xfId="0" applyNumberFormat="1" applyFont="1"/>
    <xf numFmtId="166" fontId="7" fillId="2" borderId="0" xfId="0" applyNumberFormat="1" applyFont="1" applyFill="1"/>
    <xf numFmtId="166" fontId="6" fillId="2" borderId="0" xfId="0" applyNumberFormat="1" applyFont="1" applyFill="1"/>
    <xf numFmtId="166" fontId="6" fillId="0" borderId="0" xfId="0" applyNumberFormat="1" applyFont="1"/>
    <xf numFmtId="167" fontId="6" fillId="0" borderId="0" xfId="0" applyNumberFormat="1" applyFont="1"/>
    <xf numFmtId="167" fontId="7" fillId="0" borderId="0" xfId="0" applyNumberFormat="1" applyFont="1"/>
    <xf numFmtId="0" fontId="6" fillId="0" borderId="0" xfId="0" applyFont="1" applyAlignment="1">
      <alignment horizont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 wrapText="1"/>
    </xf>
    <xf numFmtId="166" fontId="11" fillId="2" borderId="7" xfId="0" applyNumberFormat="1" applyFont="1" applyFill="1" applyBorder="1" applyAlignment="1">
      <alignment horizontal="center" vertical="center" wrapText="1"/>
    </xf>
    <xf numFmtId="166" fontId="11" fillId="2" borderId="26" xfId="0" applyNumberFormat="1" applyFont="1" applyFill="1" applyBorder="1" applyAlignment="1">
      <alignment horizontal="center" vertical="center" wrapText="1"/>
    </xf>
    <xf numFmtId="166" fontId="11" fillId="2" borderId="18" xfId="0" applyNumberFormat="1" applyFont="1" applyFill="1" applyBorder="1" applyAlignment="1">
      <alignment horizontal="center" vertical="center" wrapText="1"/>
    </xf>
    <xf numFmtId="167" fontId="11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166" fontId="6" fillId="2" borderId="7" xfId="0" applyNumberFormat="1" applyFont="1" applyFill="1" applyBorder="1" applyAlignment="1">
      <alignment horizontal="center" vertical="center" wrapText="1"/>
    </xf>
    <xf numFmtId="166" fontId="6" fillId="2" borderId="26" xfId="0" applyNumberFormat="1" applyFont="1" applyFill="1" applyBorder="1" applyAlignment="1">
      <alignment horizontal="center" vertical="center" wrapText="1"/>
    </xf>
    <xf numFmtId="166" fontId="6" fillId="2" borderId="18" xfId="0" applyNumberFormat="1" applyFont="1" applyFill="1" applyBorder="1" applyAlignment="1">
      <alignment horizontal="center" vertical="center" wrapText="1"/>
    </xf>
    <xf numFmtId="167" fontId="6" fillId="2" borderId="7" xfId="0" applyNumberFormat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67" fontId="11" fillId="3" borderId="20" xfId="0" applyNumberFormat="1" applyFont="1" applyFill="1" applyBorder="1" applyAlignment="1">
      <alignment horizontal="center" vertical="center" wrapText="1"/>
    </xf>
    <xf numFmtId="167" fontId="11" fillId="3" borderId="2" xfId="0" applyNumberFormat="1" applyFont="1" applyFill="1" applyBorder="1" applyAlignment="1">
      <alignment horizontal="center" vertical="center" wrapText="1"/>
    </xf>
    <xf numFmtId="167" fontId="11" fillId="3" borderId="15" xfId="0" applyNumberFormat="1" applyFont="1" applyFill="1" applyBorder="1" applyAlignment="1">
      <alignment horizontal="center" vertical="center" wrapText="1"/>
    </xf>
    <xf numFmtId="167" fontId="6" fillId="3" borderId="20" xfId="0" applyNumberFormat="1" applyFont="1" applyFill="1" applyBorder="1" applyAlignment="1">
      <alignment horizontal="center" vertical="top"/>
    </xf>
    <xf numFmtId="167" fontId="6" fillId="3" borderId="2" xfId="0" applyNumberFormat="1" applyFont="1" applyFill="1" applyBorder="1" applyAlignment="1">
      <alignment horizontal="center" vertical="top"/>
    </xf>
    <xf numFmtId="167" fontId="11" fillId="3" borderId="27" xfId="0" applyNumberFormat="1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167" fontId="12" fillId="3" borderId="21" xfId="0" applyNumberFormat="1" applyFont="1" applyFill="1" applyBorder="1" applyAlignment="1">
      <alignment horizontal="center" vertical="center"/>
    </xf>
    <xf numFmtId="167" fontId="12" fillId="3" borderId="6" xfId="0" applyNumberFormat="1" applyFont="1" applyFill="1" applyBorder="1" applyAlignment="1">
      <alignment horizontal="center" vertical="center"/>
    </xf>
    <xf numFmtId="167" fontId="12" fillId="3" borderId="14" xfId="0" applyNumberFormat="1" applyFont="1" applyFill="1" applyBorder="1" applyAlignment="1">
      <alignment horizontal="center" vertical="center"/>
    </xf>
    <xf numFmtId="167" fontId="12" fillId="3" borderId="7" xfId="0" applyNumberFormat="1" applyFont="1" applyFill="1" applyBorder="1" applyAlignment="1">
      <alignment horizontal="center" vertical="center"/>
    </xf>
    <xf numFmtId="167" fontId="12" fillId="3" borderId="2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 applyProtection="1">
      <alignment horizontal="center" vertical="center"/>
      <protection locked="0"/>
    </xf>
    <xf numFmtId="167" fontId="12" fillId="3" borderId="28" xfId="0" applyNumberFormat="1" applyFont="1" applyFill="1" applyBorder="1" applyAlignment="1">
      <alignment horizontal="center" vertical="center"/>
    </xf>
    <xf numFmtId="167" fontId="12" fillId="3" borderId="19" xfId="0" applyNumberFormat="1" applyFont="1" applyFill="1" applyBorder="1" applyAlignment="1">
      <alignment horizontal="center" vertical="center"/>
    </xf>
    <xf numFmtId="167" fontId="12" fillId="3" borderId="8" xfId="0" applyNumberFormat="1" applyFont="1" applyFill="1" applyBorder="1" applyAlignment="1">
      <alignment horizontal="center" vertical="center"/>
    </xf>
    <xf numFmtId="167" fontId="12" fillId="3" borderId="12" xfId="0" applyNumberFormat="1" applyFont="1" applyFill="1" applyBorder="1" applyAlignment="1">
      <alignment horizontal="center" vertical="center"/>
    </xf>
    <xf numFmtId="167" fontId="12" fillId="3" borderId="11" xfId="0" applyNumberFormat="1" applyFont="1" applyFill="1" applyBorder="1" applyAlignment="1">
      <alignment horizontal="center" vertical="center"/>
    </xf>
    <xf numFmtId="167" fontId="12" fillId="2" borderId="7" xfId="0" applyNumberFormat="1" applyFont="1" applyFill="1" applyBorder="1" applyAlignment="1" applyProtection="1">
      <alignment horizontal="center" vertical="center"/>
      <protection locked="0"/>
    </xf>
    <xf numFmtId="167" fontId="12" fillId="3" borderId="22" xfId="0" applyNumberFormat="1" applyFont="1" applyFill="1" applyBorder="1" applyAlignment="1">
      <alignment horizontal="center" vertical="center"/>
    </xf>
    <xf numFmtId="167" fontId="12" fillId="3" borderId="23" xfId="0" applyNumberFormat="1" applyFont="1" applyFill="1" applyBorder="1" applyAlignment="1">
      <alignment horizontal="center" vertical="center"/>
    </xf>
    <xf numFmtId="167" fontId="12" fillId="3" borderId="24" xfId="0" applyNumberFormat="1" applyFont="1" applyFill="1" applyBorder="1" applyAlignment="1">
      <alignment horizontal="center" vertical="center"/>
    </xf>
    <xf numFmtId="167" fontId="12" fillId="3" borderId="9" xfId="0" applyNumberFormat="1" applyFont="1" applyFill="1" applyBorder="1" applyAlignment="1">
      <alignment horizontal="center" vertical="center"/>
    </xf>
    <xf numFmtId="167" fontId="12" fillId="3" borderId="3" xfId="0" applyNumberFormat="1" applyFont="1" applyFill="1" applyBorder="1" applyAlignment="1">
      <alignment horizontal="center" vertical="center"/>
    </xf>
    <xf numFmtId="167" fontId="12" fillId="3" borderId="20" xfId="0" applyNumberFormat="1" applyFont="1" applyFill="1" applyBorder="1" applyAlignment="1">
      <alignment horizontal="center" vertical="center"/>
    </xf>
    <xf numFmtId="167" fontId="12" fillId="3" borderId="2" xfId="0" applyNumberFormat="1" applyFont="1" applyFill="1" applyBorder="1" applyAlignment="1">
      <alignment horizontal="center" vertical="center"/>
    </xf>
    <xf numFmtId="167" fontId="12" fillId="3" borderId="18" xfId="0" applyNumberFormat="1" applyFont="1" applyFill="1" applyBorder="1" applyAlignment="1">
      <alignment horizontal="center" vertical="center"/>
    </xf>
    <xf numFmtId="167" fontId="12" fillId="2" borderId="8" xfId="0" applyNumberFormat="1" applyFont="1" applyFill="1" applyBorder="1" applyAlignment="1" applyProtection="1">
      <alignment horizontal="center" vertical="center"/>
      <protection locked="0"/>
    </xf>
    <xf numFmtId="167" fontId="12" fillId="3" borderId="43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center" vertical="center"/>
    </xf>
    <xf numFmtId="167" fontId="12" fillId="3" borderId="36" xfId="0" applyNumberFormat="1" applyFont="1" applyFill="1" applyBorder="1" applyAlignment="1">
      <alignment horizontal="center" vertical="center"/>
    </xf>
    <xf numFmtId="167" fontId="12" fillId="3" borderId="37" xfId="0" applyNumberFormat="1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0" fontId="12" fillId="2" borderId="39" xfId="0" applyFont="1" applyFill="1" applyBorder="1" applyAlignment="1">
      <alignment horizontal="center" vertical="center"/>
    </xf>
    <xf numFmtId="167" fontId="12" fillId="3" borderId="40" xfId="0" applyNumberFormat="1" applyFont="1" applyFill="1" applyBorder="1" applyAlignment="1">
      <alignment horizontal="center" vertical="center"/>
    </xf>
    <xf numFmtId="167" fontId="12" fillId="3" borderId="41" xfId="0" applyNumberFormat="1" applyFont="1" applyFill="1" applyBorder="1" applyAlignment="1">
      <alignment horizontal="center" vertical="center"/>
    </xf>
    <xf numFmtId="167" fontId="12" fillId="2" borderId="42" xfId="0" applyNumberFormat="1" applyFont="1" applyFill="1" applyBorder="1" applyAlignment="1">
      <alignment horizontal="center" vertical="center"/>
    </xf>
    <xf numFmtId="167" fontId="12" fillId="2" borderId="38" xfId="0" applyNumberFormat="1" applyFont="1" applyFill="1" applyBorder="1" applyAlignment="1">
      <alignment horizontal="center" vertical="center"/>
    </xf>
    <xf numFmtId="167" fontId="12" fillId="2" borderId="44" xfId="0" applyNumberFormat="1" applyFont="1" applyFill="1" applyBorder="1" applyAlignment="1">
      <alignment horizontal="center" vertical="center"/>
    </xf>
    <xf numFmtId="167" fontId="12" fillId="3" borderId="45" xfId="0" applyNumberFormat="1" applyFont="1" applyFill="1" applyBorder="1" applyAlignment="1">
      <alignment horizontal="center" vertical="center"/>
    </xf>
    <xf numFmtId="167" fontId="12" fillId="3" borderId="52" xfId="0" applyNumberFormat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165" fontId="12" fillId="2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164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165" fontId="12" fillId="2" borderId="5" xfId="0" applyNumberFormat="1" applyFont="1" applyFill="1" applyBorder="1" applyAlignment="1">
      <alignment horizontal="center" vertical="center" wrapText="1"/>
    </xf>
    <xf numFmtId="166" fontId="11" fillId="2" borderId="11" xfId="0" applyNumberFormat="1" applyFont="1" applyFill="1" applyBorder="1" applyAlignment="1">
      <alignment horizontal="center" vertical="center" wrapText="1"/>
    </xf>
    <xf numFmtId="166" fontId="6" fillId="2" borderId="11" xfId="0" applyNumberFormat="1" applyFont="1" applyFill="1" applyBorder="1" applyAlignment="1">
      <alignment horizontal="center" vertical="center" wrapText="1"/>
    </xf>
    <xf numFmtId="167" fontId="12" fillId="2" borderId="14" xfId="0" applyNumberFormat="1" applyFont="1" applyFill="1" applyBorder="1" applyAlignment="1" applyProtection="1">
      <alignment horizontal="center" vertical="center"/>
      <protection locked="0"/>
    </xf>
    <xf numFmtId="167" fontId="12" fillId="2" borderId="11" xfId="0" applyNumberFormat="1" applyFont="1" applyFill="1" applyBorder="1" applyAlignment="1" applyProtection="1">
      <alignment horizontal="center" vertical="center"/>
      <protection locked="0"/>
    </xf>
    <xf numFmtId="167" fontId="12" fillId="2" borderId="12" xfId="0" applyNumberFormat="1" applyFont="1" applyFill="1" applyBorder="1" applyAlignment="1" applyProtection="1">
      <alignment horizontal="center" vertical="center"/>
      <protection locked="0"/>
    </xf>
    <xf numFmtId="167" fontId="12" fillId="2" borderId="15" xfId="0" applyNumberFormat="1" applyFont="1" applyFill="1" applyBorder="1" applyAlignment="1">
      <alignment horizontal="center" vertical="center"/>
    </xf>
    <xf numFmtId="167" fontId="12" fillId="2" borderId="39" xfId="0" applyNumberFormat="1" applyFont="1" applyFill="1" applyBorder="1" applyAlignment="1">
      <alignment horizontal="center" vertical="center"/>
    </xf>
    <xf numFmtId="167" fontId="11" fillId="3" borderId="53" xfId="0" applyNumberFormat="1" applyFont="1" applyFill="1" applyBorder="1" applyAlignment="1">
      <alignment horizontal="center" vertical="center" wrapText="1"/>
    </xf>
    <xf numFmtId="167" fontId="12" fillId="2" borderId="54" xfId="0" applyNumberFormat="1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6" fillId="2" borderId="51" xfId="0" applyFont="1" applyFill="1" applyBorder="1" applyAlignment="1">
      <alignment horizontal="center" vertical="center" wrapText="1"/>
    </xf>
    <xf numFmtId="167" fontId="11" fillId="3" borderId="55" xfId="0" applyNumberFormat="1" applyFont="1" applyFill="1" applyBorder="1" applyAlignment="1">
      <alignment horizontal="center" vertical="center" wrapText="1"/>
    </xf>
    <xf numFmtId="167" fontId="6" fillId="2" borderId="55" xfId="0" applyNumberFormat="1" applyFont="1" applyFill="1" applyBorder="1" applyAlignment="1" applyProtection="1">
      <alignment wrapText="1"/>
      <protection locked="0"/>
    </xf>
    <xf numFmtId="166" fontId="6" fillId="2" borderId="55" xfId="0" applyNumberFormat="1" applyFont="1" applyFill="1" applyBorder="1"/>
    <xf numFmtId="166" fontId="6" fillId="2" borderId="56" xfId="0" applyNumberFormat="1" applyFont="1" applyFill="1" applyBorder="1"/>
    <xf numFmtId="0" fontId="6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>
      <alignment horizontal="center" vertical="center" wrapText="1"/>
    </xf>
    <xf numFmtId="164" fontId="12" fillId="2" borderId="38" xfId="0" applyNumberFormat="1" applyFont="1" applyFill="1" applyBorder="1" applyAlignment="1">
      <alignment horizontal="center" vertical="center" wrapText="1"/>
    </xf>
    <xf numFmtId="0" fontId="12" fillId="2" borderId="57" xfId="0" applyFont="1" applyFill="1" applyBorder="1" applyAlignment="1" applyProtection="1">
      <alignment horizontal="center" vertical="center" wrapText="1"/>
      <protection locked="0"/>
    </xf>
    <xf numFmtId="165" fontId="12" fillId="2" borderId="38" xfId="0" applyNumberFormat="1" applyFont="1" applyFill="1" applyBorder="1" applyAlignment="1">
      <alignment horizontal="center" vertical="center" wrapText="1"/>
    </xf>
    <xf numFmtId="165" fontId="12" fillId="2" borderId="44" xfId="0" applyNumberFormat="1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 wrapText="1"/>
    </xf>
    <xf numFmtId="167" fontId="11" fillId="3" borderId="61" xfId="0" applyNumberFormat="1" applyFont="1" applyFill="1" applyBorder="1" applyAlignment="1">
      <alignment horizontal="center"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165" fontId="12" fillId="2" borderId="27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45" xfId="0" applyFont="1" applyFill="1" applyBorder="1" applyAlignment="1" applyProtection="1">
      <alignment horizontal="center" vertical="center" wrapText="1"/>
      <protection locked="0"/>
    </xf>
    <xf numFmtId="3" fontId="11" fillId="3" borderId="19" xfId="0" applyNumberFormat="1" applyFont="1" applyFill="1" applyBorder="1" applyAlignment="1">
      <alignment horizontal="center" vertical="center" wrapText="1"/>
    </xf>
    <xf numFmtId="3" fontId="11" fillId="3" borderId="8" xfId="0" applyNumberFormat="1" applyFont="1" applyFill="1" applyBorder="1" applyAlignment="1">
      <alignment horizontal="center" vertical="center" wrapText="1"/>
    </xf>
    <xf numFmtId="3" fontId="11" fillId="3" borderId="12" xfId="0" applyNumberFormat="1" applyFont="1" applyFill="1" applyBorder="1" applyAlignment="1">
      <alignment horizontal="center" vertical="center" wrapText="1"/>
    </xf>
    <xf numFmtId="3" fontId="11" fillId="3" borderId="7" xfId="0" applyNumberFormat="1" applyFont="1" applyFill="1" applyBorder="1" applyAlignment="1">
      <alignment horizontal="center" vertical="center"/>
    </xf>
    <xf numFmtId="3" fontId="11" fillId="3" borderId="26" xfId="0" applyNumberFormat="1" applyFont="1" applyFill="1" applyBorder="1" applyAlignment="1">
      <alignment horizontal="center" vertical="center"/>
    </xf>
    <xf numFmtId="3" fontId="11" fillId="3" borderId="13" xfId="0" applyNumberFormat="1" applyFont="1" applyFill="1" applyBorder="1" applyAlignment="1">
      <alignment horizontal="center" vertical="center" wrapText="1"/>
    </xf>
    <xf numFmtId="3" fontId="11" fillId="3" borderId="33" xfId="0" applyNumberFormat="1" applyFont="1" applyFill="1" applyBorder="1" applyAlignment="1">
      <alignment horizontal="center" vertical="center" wrapText="1"/>
    </xf>
    <xf numFmtId="167" fontId="12" fillId="3" borderId="34" xfId="0" applyNumberFormat="1" applyFont="1" applyFill="1" applyBorder="1" applyAlignment="1">
      <alignment horizontal="center" vertical="center"/>
    </xf>
    <xf numFmtId="167" fontId="12" fillId="3" borderId="35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2" borderId="48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6" fontId="11" fillId="2" borderId="29" xfId="0" applyNumberFormat="1" applyFont="1" applyFill="1" applyBorder="1" applyAlignment="1">
      <alignment horizontal="center" vertical="center" wrapText="1"/>
    </xf>
    <xf numFmtId="166" fontId="11" fillId="2" borderId="30" xfId="0" applyNumberFormat="1" applyFont="1" applyFill="1" applyBorder="1" applyAlignment="1">
      <alignment horizontal="center" vertical="center" wrapText="1"/>
    </xf>
    <xf numFmtId="166" fontId="11" fillId="2" borderId="31" xfId="0" applyNumberFormat="1" applyFont="1" applyFill="1" applyBorder="1" applyAlignment="1">
      <alignment horizontal="center" vertical="center" wrapText="1"/>
    </xf>
    <xf numFmtId="167" fontId="11" fillId="2" borderId="47" xfId="0" applyNumberFormat="1" applyFont="1" applyFill="1" applyBorder="1" applyAlignment="1">
      <alignment horizontal="center" vertical="center" wrapText="1"/>
    </xf>
    <xf numFmtId="167" fontId="11" fillId="2" borderId="30" xfId="0" applyNumberFormat="1" applyFont="1" applyFill="1" applyBorder="1" applyAlignment="1">
      <alignment horizontal="center" vertical="center" wrapText="1"/>
    </xf>
    <xf numFmtId="167" fontId="11" fillId="2" borderId="46" xfId="0" applyNumberFormat="1" applyFont="1" applyFill="1" applyBorder="1" applyAlignment="1">
      <alignment horizontal="center" vertical="center" wrapText="1"/>
    </xf>
    <xf numFmtId="167" fontId="11" fillId="2" borderId="2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7" fontId="11" fillId="2" borderId="16" xfId="0" applyNumberFormat="1" applyFont="1" applyFill="1" applyBorder="1" applyAlignment="1">
      <alignment horizontal="center" vertical="center" wrapText="1"/>
    </xf>
    <xf numFmtId="167" fontId="11" fillId="2" borderId="17" xfId="0" applyNumberFormat="1" applyFont="1" applyFill="1" applyBorder="1" applyAlignment="1">
      <alignment horizontal="center" vertical="center" wrapText="1"/>
    </xf>
    <xf numFmtId="167" fontId="11" fillId="2" borderId="25" xfId="0" applyNumberFormat="1" applyFont="1" applyFill="1" applyBorder="1" applyAlignment="1">
      <alignment horizontal="center" vertical="center" wrapText="1"/>
    </xf>
    <xf numFmtId="166" fontId="11" fillId="2" borderId="16" xfId="0" applyNumberFormat="1" applyFont="1" applyFill="1" applyBorder="1" applyAlignment="1">
      <alignment horizontal="center" vertical="center" wrapText="1"/>
    </xf>
    <xf numFmtId="166" fontId="11" fillId="2" borderId="17" xfId="0" applyNumberFormat="1" applyFont="1" applyFill="1" applyBorder="1" applyAlignment="1">
      <alignment horizontal="center" vertical="center" wrapText="1"/>
    </xf>
    <xf numFmtId="166" fontId="11" fillId="2" borderId="25" xfId="0" applyNumberFormat="1" applyFont="1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0" fillId="2" borderId="60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166" fontId="11" fillId="2" borderId="47" xfId="0" applyNumberFormat="1" applyFont="1" applyFill="1" applyBorder="1" applyAlignment="1">
      <alignment horizontal="center" vertical="center" wrapText="1"/>
    </xf>
    <xf numFmtId="166" fontId="11" fillId="2" borderId="4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4506668294322"/>
    <pageSetUpPr fitToPage="1"/>
  </sheetPr>
  <dimension ref="A1:R27"/>
  <sheetViews>
    <sheetView tabSelected="1" view="pageBreakPreview" zoomScale="85" zoomScaleNormal="100" zoomScaleSheetLayoutView="85" workbookViewId="0">
      <selection activeCell="P21" sqref="P21"/>
    </sheetView>
  </sheetViews>
  <sheetFormatPr defaultColWidth="9.140625" defaultRowHeight="16.5" x14ac:dyDescent="0.3"/>
  <cols>
    <col min="1" max="1" width="9.140625" style="2"/>
    <col min="2" max="2" width="21.140625" style="2" customWidth="1"/>
    <col min="3" max="3" width="46.42578125" style="2" customWidth="1"/>
    <col min="4" max="4" width="20.140625" style="7" customWidth="1"/>
    <col min="5" max="16" width="11.85546875" style="2" customWidth="1"/>
    <col min="17" max="18" width="10.42578125" style="2" bestFit="1" customWidth="1"/>
    <col min="19" max="16384" width="9.140625" style="2"/>
  </cols>
  <sheetData>
    <row r="1" spans="1:18" s="1" customFormat="1" ht="18.75" x14ac:dyDescent="0.3">
      <c r="A1" s="151"/>
      <c r="B1" s="151"/>
      <c r="C1" s="151"/>
      <c r="D1" s="151"/>
      <c r="E1" s="151"/>
      <c r="F1" s="151"/>
      <c r="G1" s="151"/>
      <c r="H1" s="151"/>
      <c r="I1" s="167"/>
      <c r="J1" s="170"/>
      <c r="K1" s="170"/>
      <c r="L1" s="170"/>
      <c r="M1" s="170"/>
      <c r="N1" s="170"/>
      <c r="O1" s="170"/>
      <c r="P1" s="170"/>
    </row>
    <row r="2" spans="1:18" s="1" customFormat="1" ht="30.2" customHeight="1" x14ac:dyDescent="0.3">
      <c r="A2" s="151"/>
      <c r="B2" s="151"/>
      <c r="C2" s="151"/>
      <c r="D2" s="151"/>
      <c r="E2" s="151"/>
      <c r="F2" s="151"/>
      <c r="G2" s="151"/>
      <c r="H2" s="151"/>
      <c r="I2" s="171"/>
      <c r="J2" s="171"/>
      <c r="K2" s="171"/>
      <c r="L2" s="171"/>
      <c r="M2" s="171"/>
      <c r="N2" s="171"/>
      <c r="O2" s="171"/>
      <c r="P2" s="171"/>
    </row>
    <row r="3" spans="1:18" s="1" customFormat="1" ht="11.25" customHeight="1" x14ac:dyDescent="0.3">
      <c r="A3" s="151"/>
      <c r="B3" s="151"/>
      <c r="C3" s="151"/>
      <c r="D3" s="151"/>
      <c r="E3" s="151"/>
      <c r="F3" s="151"/>
      <c r="G3" s="151"/>
      <c r="H3" s="151"/>
      <c r="I3" s="166"/>
      <c r="J3" s="166"/>
      <c r="K3" s="166"/>
      <c r="L3" s="166"/>
      <c r="M3" s="166"/>
      <c r="N3" s="166"/>
      <c r="O3" s="166"/>
      <c r="P3" s="166"/>
    </row>
    <row r="4" spans="1:18" ht="18.75" x14ac:dyDescent="0.3">
      <c r="A4" s="151"/>
      <c r="B4" s="151"/>
      <c r="C4" s="151"/>
      <c r="D4" s="152"/>
      <c r="E4" s="151"/>
      <c r="F4" s="151"/>
      <c r="G4" s="151"/>
      <c r="H4" s="151"/>
      <c r="I4" s="167"/>
      <c r="J4" s="170" t="s">
        <v>164</v>
      </c>
      <c r="K4" s="170"/>
      <c r="L4" s="170"/>
      <c r="M4" s="170"/>
      <c r="N4" s="170"/>
      <c r="O4" s="170"/>
      <c r="P4" s="170"/>
    </row>
    <row r="5" spans="1:18" ht="53.65" customHeight="1" x14ac:dyDescent="0.3">
      <c r="A5" s="151"/>
      <c r="B5" s="151"/>
      <c r="C5" s="151"/>
      <c r="D5" s="152"/>
      <c r="E5" s="151"/>
      <c r="F5" s="151"/>
      <c r="G5" s="151"/>
      <c r="H5" s="151"/>
      <c r="I5" s="171" t="s">
        <v>160</v>
      </c>
      <c r="J5" s="171"/>
      <c r="K5" s="171"/>
      <c r="L5" s="171"/>
      <c r="M5" s="171"/>
      <c r="N5" s="171"/>
      <c r="O5" s="171"/>
      <c r="P5" s="171"/>
    </row>
    <row r="6" spans="1:18" ht="18.75" x14ac:dyDescent="0.3">
      <c r="A6" s="175" t="s">
        <v>161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8" ht="18.75" x14ac:dyDescent="0.3">
      <c r="A7" s="176" t="s">
        <v>162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8" ht="18.75" x14ac:dyDescent="0.3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</row>
    <row r="9" spans="1:18" ht="18.75" x14ac:dyDescent="0.3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</row>
    <row r="10" spans="1:18" ht="18.75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</row>
    <row r="11" spans="1:18" ht="52.5" customHeight="1" x14ac:dyDescent="0.3">
      <c r="A11" s="168" t="s">
        <v>1</v>
      </c>
      <c r="B11" s="168" t="s">
        <v>2</v>
      </c>
      <c r="C11" s="168" t="s">
        <v>3</v>
      </c>
      <c r="D11" s="168" t="s">
        <v>71</v>
      </c>
      <c r="E11" s="168" t="s">
        <v>72</v>
      </c>
      <c r="F11" s="168"/>
      <c r="G11" s="168"/>
      <c r="H11" s="168"/>
      <c r="I11" s="168"/>
      <c r="J11" s="168"/>
      <c r="K11" s="168" t="s">
        <v>73</v>
      </c>
      <c r="L11" s="168"/>
      <c r="M11" s="168"/>
      <c r="N11" s="168"/>
      <c r="O11" s="168"/>
      <c r="P11" s="168"/>
    </row>
    <row r="12" spans="1:18" ht="18.75" x14ac:dyDescent="0.3">
      <c r="A12" s="168"/>
      <c r="B12" s="168"/>
      <c r="C12" s="168"/>
      <c r="D12" s="168"/>
      <c r="E12" s="168" t="s">
        <v>74</v>
      </c>
      <c r="F12" s="168" t="s">
        <v>75</v>
      </c>
      <c r="G12" s="168"/>
      <c r="H12" s="168"/>
      <c r="I12" s="168"/>
      <c r="J12" s="168"/>
      <c r="K12" s="168" t="s">
        <v>74</v>
      </c>
      <c r="L12" s="168" t="s">
        <v>75</v>
      </c>
      <c r="M12" s="168"/>
      <c r="N12" s="168"/>
      <c r="O12" s="168"/>
      <c r="P12" s="168"/>
    </row>
    <row r="13" spans="1:18" ht="18.75" x14ac:dyDescent="0.3">
      <c r="A13" s="168"/>
      <c r="B13" s="168"/>
      <c r="C13" s="168"/>
      <c r="D13" s="168"/>
      <c r="E13" s="168"/>
      <c r="F13" s="155" t="s">
        <v>61</v>
      </c>
      <c r="G13" s="155" t="s">
        <v>62</v>
      </c>
      <c r="H13" s="155" t="s">
        <v>63</v>
      </c>
      <c r="I13" s="155" t="s">
        <v>64</v>
      </c>
      <c r="J13" s="155" t="s">
        <v>65</v>
      </c>
      <c r="K13" s="168"/>
      <c r="L13" s="155" t="s">
        <v>61</v>
      </c>
      <c r="M13" s="155" t="s">
        <v>62</v>
      </c>
      <c r="N13" s="155" t="s">
        <v>63</v>
      </c>
      <c r="O13" s="155" t="s">
        <v>64</v>
      </c>
      <c r="P13" s="155" t="s">
        <v>65</v>
      </c>
    </row>
    <row r="14" spans="1:18" ht="18.75" x14ac:dyDescent="0.3">
      <c r="A14" s="168"/>
      <c r="B14" s="168"/>
      <c r="C14" s="168"/>
      <c r="D14" s="168"/>
      <c r="E14" s="154" t="s">
        <v>76</v>
      </c>
      <c r="F14" s="154" t="s">
        <v>76</v>
      </c>
      <c r="G14" s="154" t="s">
        <v>76</v>
      </c>
      <c r="H14" s="154" t="s">
        <v>76</v>
      </c>
      <c r="I14" s="154" t="s">
        <v>76</v>
      </c>
      <c r="J14" s="154" t="s">
        <v>76</v>
      </c>
      <c r="K14" s="154" t="s">
        <v>77</v>
      </c>
      <c r="L14" s="154" t="s">
        <v>77</v>
      </c>
      <c r="M14" s="154" t="s">
        <v>77</v>
      </c>
      <c r="N14" s="154" t="s">
        <v>77</v>
      </c>
      <c r="O14" s="154" t="s">
        <v>77</v>
      </c>
      <c r="P14" s="154" t="s">
        <v>77</v>
      </c>
    </row>
    <row r="15" spans="1:18" ht="18.75" x14ac:dyDescent="0.3">
      <c r="A15" s="156">
        <v>1</v>
      </c>
      <c r="B15" s="156">
        <v>2</v>
      </c>
      <c r="C15" s="156">
        <v>3</v>
      </c>
      <c r="D15" s="156">
        <v>4</v>
      </c>
      <c r="E15" s="156">
        <v>5</v>
      </c>
      <c r="F15" s="156">
        <v>6</v>
      </c>
      <c r="G15" s="156">
        <v>7</v>
      </c>
      <c r="H15" s="156">
        <v>8</v>
      </c>
      <c r="I15" s="156">
        <v>9</v>
      </c>
      <c r="J15" s="156">
        <v>10</v>
      </c>
      <c r="K15" s="156">
        <v>11</v>
      </c>
      <c r="L15" s="156">
        <v>12</v>
      </c>
      <c r="M15" s="156">
        <v>13</v>
      </c>
      <c r="N15" s="156">
        <v>14</v>
      </c>
      <c r="O15" s="156">
        <v>15</v>
      </c>
      <c r="P15" s="156">
        <v>16</v>
      </c>
      <c r="R15" s="146"/>
    </row>
    <row r="16" spans="1:18" s="150" customFormat="1" ht="23.85" customHeight="1" x14ac:dyDescent="0.3">
      <c r="A16" s="169" t="s">
        <v>163</v>
      </c>
      <c r="B16" s="169"/>
      <c r="C16" s="169"/>
      <c r="D16" s="169"/>
      <c r="E16" s="157">
        <f t="shared" ref="E16:M16" si="0">E17</f>
        <v>7.0830000000000002</v>
      </c>
      <c r="F16" s="157">
        <f t="shared" si="0"/>
        <v>4.8899999999999997</v>
      </c>
      <c r="G16" s="157">
        <f t="shared" si="0"/>
        <v>7.0830000000000002</v>
      </c>
      <c r="H16" s="157">
        <f t="shared" si="0"/>
        <v>7.0830000000000002</v>
      </c>
      <c r="I16" s="157">
        <f t="shared" si="0"/>
        <v>7.0830000000000002</v>
      </c>
      <c r="J16" s="157">
        <f t="shared" si="0"/>
        <v>7.0830000000000002</v>
      </c>
      <c r="K16" s="158">
        <f t="shared" si="0"/>
        <v>431</v>
      </c>
      <c r="L16" s="158">
        <f t="shared" si="0"/>
        <v>302</v>
      </c>
      <c r="M16" s="158">
        <f t="shared" si="0"/>
        <v>431</v>
      </c>
      <c r="N16" s="158">
        <v>431</v>
      </c>
      <c r="O16" s="158">
        <v>431</v>
      </c>
      <c r="P16" s="158">
        <v>431</v>
      </c>
      <c r="Q16" s="149"/>
      <c r="R16" s="149"/>
    </row>
    <row r="17" spans="1:17" s="150" customFormat="1" ht="23.85" customHeight="1" x14ac:dyDescent="0.3">
      <c r="A17" s="169" t="s">
        <v>78</v>
      </c>
      <c r="B17" s="169"/>
      <c r="C17" s="169"/>
      <c r="D17" s="169"/>
      <c r="E17" s="157">
        <f t="shared" ref="E17:O17" si="1">E19+E21</f>
        <v>7.0830000000000002</v>
      </c>
      <c r="F17" s="157">
        <f t="shared" si="1"/>
        <v>4.8899999999999997</v>
      </c>
      <c r="G17" s="157">
        <f t="shared" si="1"/>
        <v>7.0830000000000002</v>
      </c>
      <c r="H17" s="157">
        <f t="shared" si="1"/>
        <v>7.0830000000000002</v>
      </c>
      <c r="I17" s="157">
        <f t="shared" si="1"/>
        <v>7.0830000000000002</v>
      </c>
      <c r="J17" s="157">
        <f t="shared" si="1"/>
        <v>7.0830000000000002</v>
      </c>
      <c r="K17" s="158">
        <f t="shared" si="1"/>
        <v>431</v>
      </c>
      <c r="L17" s="158">
        <f t="shared" si="1"/>
        <v>302</v>
      </c>
      <c r="M17" s="158">
        <f t="shared" si="1"/>
        <v>431</v>
      </c>
      <c r="N17" s="158">
        <f t="shared" si="1"/>
        <v>431</v>
      </c>
      <c r="O17" s="158">
        <f t="shared" si="1"/>
        <v>431</v>
      </c>
      <c r="P17" s="158">
        <v>431</v>
      </c>
      <c r="Q17" s="149"/>
    </row>
    <row r="18" spans="1:17" ht="42.4" customHeight="1" x14ac:dyDescent="0.3">
      <c r="A18" s="172" t="s">
        <v>158</v>
      </c>
      <c r="B18" s="173"/>
      <c r="C18" s="173"/>
      <c r="D18" s="174"/>
      <c r="E18" s="161">
        <f t="shared" ref="E18:P18" si="2">E19</f>
        <v>2.1930000000000001</v>
      </c>
      <c r="F18" s="161">
        <f t="shared" si="2"/>
        <v>0</v>
      </c>
      <c r="G18" s="161">
        <f t="shared" si="2"/>
        <v>2.1930000000000001</v>
      </c>
      <c r="H18" s="161">
        <f t="shared" si="2"/>
        <v>2.1930000000000001</v>
      </c>
      <c r="I18" s="161">
        <f t="shared" si="2"/>
        <v>2.1930000000000001</v>
      </c>
      <c r="J18" s="161">
        <f t="shared" si="2"/>
        <v>2.1930000000000001</v>
      </c>
      <c r="K18" s="162">
        <f t="shared" si="2"/>
        <v>129</v>
      </c>
      <c r="L18" s="162">
        <f t="shared" si="2"/>
        <v>0</v>
      </c>
      <c r="M18" s="162">
        <f t="shared" si="2"/>
        <v>129</v>
      </c>
      <c r="N18" s="162">
        <f t="shared" si="2"/>
        <v>129</v>
      </c>
      <c r="O18" s="162">
        <f t="shared" si="2"/>
        <v>129</v>
      </c>
      <c r="P18" s="162">
        <f t="shared" si="2"/>
        <v>129</v>
      </c>
      <c r="Q18" s="8"/>
    </row>
    <row r="19" spans="1:17" ht="112.15" customHeight="1" x14ac:dyDescent="0.3">
      <c r="A19" s="159">
        <v>1</v>
      </c>
      <c r="B19" s="159" t="s">
        <v>156</v>
      </c>
      <c r="C19" s="159" t="s">
        <v>13</v>
      </c>
      <c r="D19" s="159" t="s">
        <v>83</v>
      </c>
      <c r="E19" s="164">
        <v>2.1930000000000001</v>
      </c>
      <c r="F19" s="9">
        <v>0</v>
      </c>
      <c r="G19" s="164">
        <v>2.1930000000000001</v>
      </c>
      <c r="H19" s="9">
        <v>2.1930000000000001</v>
      </c>
      <c r="I19" s="9">
        <v>2.1930000000000001</v>
      </c>
      <c r="J19" s="9">
        <v>2.1930000000000001</v>
      </c>
      <c r="K19" s="165">
        <v>129</v>
      </c>
      <c r="L19" s="165">
        <v>0</v>
      </c>
      <c r="M19" s="165">
        <v>129</v>
      </c>
      <c r="N19" s="165">
        <v>129</v>
      </c>
      <c r="O19" s="162">
        <v>129</v>
      </c>
      <c r="P19" s="162">
        <v>129</v>
      </c>
      <c r="Q19" s="8"/>
    </row>
    <row r="20" spans="1:17" ht="44.85" customHeight="1" x14ac:dyDescent="0.3">
      <c r="A20" s="172" t="s">
        <v>159</v>
      </c>
      <c r="B20" s="173"/>
      <c r="C20" s="173"/>
      <c r="D20" s="174"/>
      <c r="E20" s="160">
        <f>E21</f>
        <v>4.8899999999999997</v>
      </c>
      <c r="F20" s="160">
        <f t="shared" ref="F20:O20" si="3">F21</f>
        <v>4.8899999999999997</v>
      </c>
      <c r="G20" s="160">
        <f t="shared" si="3"/>
        <v>4.8899999999999997</v>
      </c>
      <c r="H20" s="160">
        <f t="shared" si="3"/>
        <v>4.8899999999999997</v>
      </c>
      <c r="I20" s="160">
        <f t="shared" si="3"/>
        <v>4.8899999999999997</v>
      </c>
      <c r="J20" s="160">
        <f t="shared" si="3"/>
        <v>4.8899999999999997</v>
      </c>
      <c r="K20" s="163">
        <f>K21</f>
        <v>302</v>
      </c>
      <c r="L20" s="163">
        <f t="shared" si="3"/>
        <v>302</v>
      </c>
      <c r="M20" s="163">
        <f t="shared" si="3"/>
        <v>302</v>
      </c>
      <c r="N20" s="163">
        <f t="shared" si="3"/>
        <v>302</v>
      </c>
      <c r="O20" s="163">
        <f t="shared" si="3"/>
        <v>302</v>
      </c>
      <c r="P20" s="163">
        <f>O21</f>
        <v>302</v>
      </c>
      <c r="Q20" s="8"/>
    </row>
    <row r="21" spans="1:17" ht="105.4" customHeight="1" x14ac:dyDescent="0.3">
      <c r="A21" s="159">
        <v>2</v>
      </c>
      <c r="B21" s="159" t="s">
        <v>157</v>
      </c>
      <c r="C21" s="159" t="s">
        <v>18</v>
      </c>
      <c r="D21" s="159" t="s">
        <v>83</v>
      </c>
      <c r="E21" s="160">
        <v>4.8899999999999997</v>
      </c>
      <c r="F21" s="161">
        <v>4.8899999999999997</v>
      </c>
      <c r="G21" s="161">
        <v>4.8899999999999997</v>
      </c>
      <c r="H21" s="161">
        <v>4.8899999999999997</v>
      </c>
      <c r="I21" s="161">
        <v>4.8899999999999997</v>
      </c>
      <c r="J21" s="161">
        <v>4.8899999999999997</v>
      </c>
      <c r="K21" s="162">
        <v>302</v>
      </c>
      <c r="L21" s="162">
        <v>302</v>
      </c>
      <c r="M21" s="162">
        <v>302</v>
      </c>
      <c r="N21" s="162">
        <v>302</v>
      </c>
      <c r="O21" s="162">
        <v>302</v>
      </c>
      <c r="P21" s="162">
        <v>302</v>
      </c>
      <c r="Q21" s="8"/>
    </row>
    <row r="22" spans="1:17" x14ac:dyDescent="0.3">
      <c r="D22" s="2"/>
    </row>
    <row r="24" spans="1:17" x14ac:dyDescent="0.3">
      <c r="E24" s="146"/>
      <c r="F24" s="146"/>
      <c r="G24" s="146"/>
      <c r="H24" s="146"/>
      <c r="K24" s="147"/>
      <c r="L24" s="147"/>
      <c r="M24" s="147"/>
      <c r="N24" s="148"/>
    </row>
    <row r="26" spans="1:17" x14ac:dyDescent="0.3">
      <c r="E26" s="146"/>
      <c r="L26" s="148"/>
    </row>
    <row r="27" spans="1:17" x14ac:dyDescent="0.3">
      <c r="K27" s="148"/>
    </row>
  </sheetData>
  <autoFilter ref="A15:R21"/>
  <mergeCells count="22">
    <mergeCell ref="J1:P1"/>
    <mergeCell ref="I2:P2"/>
    <mergeCell ref="I5:P5"/>
    <mergeCell ref="A20:D20"/>
    <mergeCell ref="A18:D18"/>
    <mergeCell ref="J4:P4"/>
    <mergeCell ref="A6:P6"/>
    <mergeCell ref="A7:P7"/>
    <mergeCell ref="A8:P8"/>
    <mergeCell ref="A9:P9"/>
    <mergeCell ref="E11:J11"/>
    <mergeCell ref="K11:P11"/>
    <mergeCell ref="F12:J12"/>
    <mergeCell ref="L12:P12"/>
    <mergeCell ref="A16:D16"/>
    <mergeCell ref="E12:E13"/>
    <mergeCell ref="K12:K13"/>
    <mergeCell ref="A17:D17"/>
    <mergeCell ref="A11:A14"/>
    <mergeCell ref="B11:B14"/>
    <mergeCell ref="C11:C14"/>
    <mergeCell ref="D11:D14"/>
  </mergeCells>
  <pageMargins left="0.59055118110236227" right="0.19685039370078741" top="0.55118110236220474" bottom="0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8"/>
  <sheetViews>
    <sheetView topLeftCell="A43" zoomScale="40" zoomScaleNormal="40" workbookViewId="0">
      <selection activeCell="L48" sqref="L48"/>
    </sheetView>
  </sheetViews>
  <sheetFormatPr defaultRowHeight="15" x14ac:dyDescent="0.25"/>
  <cols>
    <col min="1" max="1" width="6.5703125" customWidth="1"/>
    <col min="2" max="2" width="20.85546875" customWidth="1"/>
    <col min="3" max="3" width="18.28515625" customWidth="1"/>
    <col min="4" max="4" width="9.140625" hidden="1" customWidth="1"/>
    <col min="5" max="5" width="34.28515625" customWidth="1"/>
    <col min="6" max="6" width="36.28515625" customWidth="1"/>
    <col min="7" max="7" width="14.28515625" customWidth="1"/>
    <col min="8" max="8" width="15.42578125" customWidth="1"/>
    <col min="9" max="9" width="18.28515625" customWidth="1"/>
    <col min="10" max="10" width="19.7109375" customWidth="1"/>
    <col min="11" max="11" width="16.28515625" customWidth="1"/>
    <col min="12" max="12" width="14.5703125" customWidth="1"/>
    <col min="13" max="16" width="24" customWidth="1"/>
    <col min="17" max="20" width="16.28515625" customWidth="1"/>
    <col min="21" max="21" width="16.42578125" customWidth="1"/>
    <col min="22" max="30" width="16.28515625" hidden="1" customWidth="1"/>
    <col min="31" max="31" width="16.140625" hidden="1" customWidth="1"/>
    <col min="32" max="32" width="0.28515625" customWidth="1"/>
    <col min="33" max="34" width="2.5703125" hidden="1" customWidth="1"/>
    <col min="35" max="35" width="4" hidden="1" customWidth="1"/>
    <col min="36" max="36" width="2.5703125" hidden="1" customWidth="1"/>
    <col min="37" max="37" width="4" hidden="1" customWidth="1"/>
    <col min="38" max="38" width="3.5703125" hidden="1" customWidth="1"/>
    <col min="39" max="39" width="1.85546875" hidden="1" customWidth="1"/>
    <col min="40" max="40" width="4" hidden="1" customWidth="1"/>
    <col min="41" max="41" width="4.7109375" hidden="1" customWidth="1"/>
    <col min="42" max="45" width="16.28515625" customWidth="1"/>
    <col min="46" max="46" width="15.140625" customWidth="1"/>
    <col min="47" max="56" width="16.28515625" hidden="1" customWidth="1"/>
    <col min="57" max="61" width="16.28515625" customWidth="1"/>
    <col min="62" max="62" width="23.7109375" customWidth="1"/>
  </cols>
  <sheetData>
    <row r="1" spans="1:62" ht="22.5" x14ac:dyDescent="0.35">
      <c r="A1" s="17"/>
      <c r="B1" s="17"/>
      <c r="C1" s="17"/>
      <c r="D1" s="17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</row>
    <row r="2" spans="1:62" ht="22.5" x14ac:dyDescent="0.35">
      <c r="A2" s="18"/>
      <c r="B2" s="18"/>
      <c r="C2" s="18"/>
      <c r="D2" s="18"/>
      <c r="E2" s="18"/>
      <c r="F2" s="18"/>
      <c r="G2" s="19"/>
      <c r="H2" s="19"/>
      <c r="I2" s="19"/>
      <c r="J2" s="19"/>
      <c r="K2" s="19"/>
      <c r="L2" s="18"/>
      <c r="M2" s="18"/>
      <c r="N2" s="20"/>
      <c r="O2" s="20"/>
      <c r="P2" s="20"/>
      <c r="Q2" s="20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21"/>
      <c r="AW2" s="21"/>
      <c r="AX2" s="21"/>
      <c r="AY2" s="21"/>
      <c r="AZ2" s="21"/>
      <c r="BA2" s="21"/>
      <c r="BB2" s="21"/>
      <c r="BC2" s="21"/>
      <c r="BD2" s="21"/>
      <c r="BE2" s="180" t="s">
        <v>92</v>
      </c>
      <c r="BF2" s="180"/>
      <c r="BG2" s="180"/>
      <c r="BH2" s="180"/>
      <c r="BI2" s="180"/>
      <c r="BJ2" s="180"/>
    </row>
    <row r="3" spans="1:62" ht="95.25" customHeight="1" x14ac:dyDescent="0.35">
      <c r="A3" s="18"/>
      <c r="B3" s="18"/>
      <c r="C3" s="18"/>
      <c r="D3" s="18"/>
      <c r="E3" s="18"/>
      <c r="F3" s="22" t="s">
        <v>88</v>
      </c>
      <c r="G3" s="23"/>
      <c r="H3" s="23"/>
      <c r="I3" s="23"/>
      <c r="J3" s="23"/>
      <c r="K3" s="23"/>
      <c r="L3" s="24"/>
      <c r="M3" s="24"/>
      <c r="N3" s="25"/>
      <c r="O3" s="25"/>
      <c r="P3" s="25"/>
      <c r="Q3" s="25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21"/>
      <c r="AW3" s="21"/>
      <c r="AX3" s="21"/>
      <c r="AY3" s="21"/>
      <c r="AZ3" s="21"/>
      <c r="BA3" s="21"/>
      <c r="BB3" s="21"/>
      <c r="BC3" s="188" t="s">
        <v>93</v>
      </c>
      <c r="BD3" s="188"/>
      <c r="BE3" s="188"/>
      <c r="BF3" s="188"/>
      <c r="BG3" s="188"/>
      <c r="BH3" s="188"/>
      <c r="BI3" s="188"/>
      <c r="BJ3" s="188"/>
    </row>
    <row r="4" spans="1:62" ht="22.5" x14ac:dyDescent="0.35">
      <c r="A4" s="18"/>
      <c r="B4" s="18"/>
      <c r="C4" s="18"/>
      <c r="D4" s="18"/>
      <c r="E4" s="18"/>
      <c r="F4" s="18"/>
      <c r="G4" s="21"/>
      <c r="H4" s="21"/>
      <c r="I4" s="21"/>
      <c r="J4" s="21"/>
      <c r="K4" s="21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</row>
    <row r="5" spans="1:62" ht="22.5" x14ac:dyDescent="0.35">
      <c r="A5" s="23"/>
      <c r="B5" s="17"/>
      <c r="C5" s="17"/>
      <c r="D5" s="17"/>
      <c r="E5" s="26"/>
      <c r="F5" s="27"/>
      <c r="G5" s="26"/>
      <c r="H5" s="28"/>
      <c r="I5" s="28"/>
      <c r="J5" s="28"/>
      <c r="K5" s="28"/>
      <c r="L5" s="28"/>
      <c r="M5" s="26"/>
      <c r="N5" s="26"/>
      <c r="O5" s="26"/>
      <c r="P5" s="26"/>
      <c r="Q5" s="18"/>
      <c r="R5" s="18"/>
      <c r="S5" s="29"/>
      <c r="T5" s="29"/>
      <c r="U5" s="18"/>
      <c r="V5" s="18"/>
      <c r="W5" s="18"/>
      <c r="X5" s="18"/>
      <c r="Y5" s="18"/>
      <c r="Z5" s="18"/>
      <c r="AA5" s="30"/>
      <c r="AB5" s="30"/>
      <c r="AC5" s="30"/>
      <c r="AD5" s="30"/>
      <c r="AE5" s="30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2"/>
      <c r="AW5" s="32"/>
      <c r="AX5" s="32"/>
      <c r="AY5" s="32"/>
      <c r="AZ5" s="33"/>
      <c r="BA5" s="34"/>
      <c r="BB5" s="34"/>
      <c r="BC5" s="34"/>
      <c r="BD5" s="34"/>
      <c r="BE5" s="33"/>
      <c r="BF5" s="33"/>
      <c r="BG5" s="33"/>
      <c r="BH5" s="33"/>
      <c r="BI5" s="33"/>
      <c r="BJ5" s="21"/>
    </row>
    <row r="6" spans="1:62" ht="22.5" x14ac:dyDescent="0.35">
      <c r="A6" s="23"/>
      <c r="B6" s="17"/>
      <c r="C6" s="17"/>
      <c r="D6" s="17"/>
      <c r="E6" s="26"/>
      <c r="F6" s="27"/>
      <c r="G6" s="26"/>
      <c r="H6" s="28"/>
      <c r="I6" s="28"/>
      <c r="J6" s="28"/>
      <c r="K6" s="28"/>
      <c r="L6" s="28"/>
      <c r="M6" s="26"/>
      <c r="N6" s="26"/>
      <c r="O6" s="26"/>
      <c r="P6" s="26"/>
      <c r="Q6" s="18"/>
      <c r="R6" s="18"/>
      <c r="S6" s="29"/>
      <c r="T6" s="29"/>
      <c r="U6" s="18"/>
      <c r="V6" s="18"/>
      <c r="W6" s="18"/>
      <c r="X6" s="18"/>
      <c r="Y6" s="18"/>
      <c r="Z6" s="18"/>
      <c r="AA6" s="30"/>
      <c r="AB6" s="30"/>
      <c r="AC6" s="30"/>
      <c r="AD6" s="30"/>
      <c r="AE6" s="30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18"/>
      <c r="AW6" s="19"/>
      <c r="AX6" s="19"/>
      <c r="AY6" s="19"/>
      <c r="AZ6" s="19"/>
      <c r="BA6" s="19"/>
      <c r="BB6" s="19"/>
      <c r="BC6" s="19"/>
      <c r="BD6" s="19" t="s">
        <v>153</v>
      </c>
      <c r="BE6" s="180" t="s">
        <v>92</v>
      </c>
      <c r="BF6" s="180"/>
      <c r="BG6" s="180"/>
      <c r="BH6" s="180"/>
      <c r="BI6" s="180"/>
      <c r="BJ6" s="180"/>
    </row>
    <row r="7" spans="1:62" ht="74.25" customHeight="1" x14ac:dyDescent="0.35">
      <c r="A7" s="23"/>
      <c r="B7" s="17"/>
      <c r="C7" s="17"/>
      <c r="D7" s="17"/>
      <c r="E7" s="26"/>
      <c r="F7" s="27"/>
      <c r="G7" s="26"/>
      <c r="H7" s="28"/>
      <c r="I7" s="28"/>
      <c r="J7" s="28"/>
      <c r="K7" s="28"/>
      <c r="L7" s="28"/>
      <c r="M7" s="26"/>
      <c r="N7" s="26"/>
      <c r="O7" s="26"/>
      <c r="P7" s="26"/>
      <c r="Q7" s="18"/>
      <c r="R7" s="35"/>
      <c r="S7" s="29"/>
      <c r="T7" s="29"/>
      <c r="U7" s="18"/>
      <c r="V7" s="18"/>
      <c r="W7" s="18"/>
      <c r="X7" s="18"/>
      <c r="Y7" s="18"/>
      <c r="Z7" s="18"/>
      <c r="AA7" s="30"/>
      <c r="AB7" s="30"/>
      <c r="AC7" s="30"/>
      <c r="AD7" s="30"/>
      <c r="AE7" s="30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6"/>
      <c r="AW7" s="36"/>
      <c r="AX7" s="36"/>
      <c r="AY7" s="36"/>
      <c r="AZ7" s="36"/>
      <c r="BA7" s="36"/>
      <c r="BB7" s="36"/>
      <c r="BC7" s="189" t="s">
        <v>94</v>
      </c>
      <c r="BD7" s="189"/>
      <c r="BE7" s="189"/>
      <c r="BF7" s="189"/>
      <c r="BG7" s="189"/>
      <c r="BH7" s="189"/>
      <c r="BI7" s="189"/>
      <c r="BJ7" s="189"/>
    </row>
    <row r="8" spans="1:62" ht="74.25" customHeight="1" thickBot="1" x14ac:dyDescent="0.4">
      <c r="A8" s="23"/>
      <c r="B8" s="17"/>
      <c r="C8" s="17"/>
      <c r="D8" s="17"/>
      <c r="E8" s="26"/>
      <c r="F8" s="27"/>
      <c r="G8" s="26"/>
      <c r="H8" s="28"/>
      <c r="I8" s="28"/>
      <c r="J8" s="28"/>
      <c r="K8" s="28"/>
      <c r="L8" s="28"/>
      <c r="M8" s="26"/>
      <c r="N8" s="26"/>
      <c r="O8" s="26"/>
      <c r="P8" s="26"/>
      <c r="Q8" s="18"/>
      <c r="R8" s="35"/>
      <c r="S8" s="29"/>
      <c r="T8" s="29"/>
      <c r="U8" s="18"/>
      <c r="V8" s="18"/>
      <c r="W8" s="18"/>
      <c r="X8" s="18"/>
      <c r="Y8" s="18"/>
      <c r="Z8" s="18"/>
      <c r="AA8" s="30"/>
      <c r="AB8" s="30"/>
      <c r="AC8" s="30"/>
      <c r="AD8" s="30"/>
      <c r="AE8" s="30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</row>
    <row r="9" spans="1:62" ht="43.5" customHeight="1" thickBot="1" x14ac:dyDescent="0.3">
      <c r="A9" s="221" t="s">
        <v>89</v>
      </c>
      <c r="B9" s="199" t="s">
        <v>95</v>
      </c>
      <c r="C9" s="199" t="s">
        <v>2</v>
      </c>
      <c r="D9" s="127"/>
      <c r="E9" s="196" t="s">
        <v>96</v>
      </c>
      <c r="F9" s="199" t="s">
        <v>150</v>
      </c>
      <c r="G9" s="196" t="s">
        <v>151</v>
      </c>
      <c r="H9" s="199" t="s">
        <v>71</v>
      </c>
      <c r="I9" s="199" t="s">
        <v>97</v>
      </c>
      <c r="J9" s="205" t="s">
        <v>98</v>
      </c>
      <c r="K9" s="206"/>
      <c r="L9" s="207"/>
      <c r="M9" s="199" t="s">
        <v>86</v>
      </c>
      <c r="N9" s="199" t="s">
        <v>99</v>
      </c>
      <c r="O9" s="199" t="s">
        <v>100</v>
      </c>
      <c r="P9" s="208" t="s">
        <v>87</v>
      </c>
      <c r="Q9" s="218" t="s">
        <v>74</v>
      </c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20"/>
      <c r="AF9" s="193" t="s">
        <v>103</v>
      </c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5"/>
      <c r="AU9" s="190" t="s">
        <v>104</v>
      </c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2"/>
      <c r="BJ9" s="177" t="s">
        <v>152</v>
      </c>
    </row>
    <row r="10" spans="1:62" ht="36.75" customHeight="1" x14ac:dyDescent="0.3">
      <c r="A10" s="222"/>
      <c r="B10" s="200"/>
      <c r="C10" s="200"/>
      <c r="D10" s="37"/>
      <c r="E10" s="197"/>
      <c r="F10" s="200"/>
      <c r="G10" s="197"/>
      <c r="H10" s="200"/>
      <c r="I10" s="200"/>
      <c r="J10" s="204" t="s">
        <v>101</v>
      </c>
      <c r="K10" s="202" t="s">
        <v>102</v>
      </c>
      <c r="L10" s="203"/>
      <c r="M10" s="200"/>
      <c r="N10" s="200"/>
      <c r="O10" s="200"/>
      <c r="P10" s="209"/>
      <c r="Q10" s="211" t="s">
        <v>154</v>
      </c>
      <c r="R10" s="212"/>
      <c r="S10" s="212"/>
      <c r="T10" s="212"/>
      <c r="U10" s="213"/>
      <c r="V10" s="214" t="s">
        <v>105</v>
      </c>
      <c r="W10" s="212"/>
      <c r="X10" s="212"/>
      <c r="Y10" s="212"/>
      <c r="Z10" s="213"/>
      <c r="AA10" s="214" t="s">
        <v>67</v>
      </c>
      <c r="AB10" s="212"/>
      <c r="AC10" s="212"/>
      <c r="AD10" s="212"/>
      <c r="AE10" s="215"/>
      <c r="AF10" s="216" t="s">
        <v>66</v>
      </c>
      <c r="AG10" s="182"/>
      <c r="AH10" s="182"/>
      <c r="AI10" s="182"/>
      <c r="AJ10" s="217"/>
      <c r="AK10" s="181" t="s">
        <v>105</v>
      </c>
      <c r="AL10" s="182"/>
      <c r="AM10" s="182"/>
      <c r="AN10" s="182"/>
      <c r="AO10" s="182"/>
      <c r="AP10" s="181" t="s">
        <v>155</v>
      </c>
      <c r="AQ10" s="182"/>
      <c r="AR10" s="182"/>
      <c r="AS10" s="182"/>
      <c r="AT10" s="183"/>
      <c r="AU10" s="184" t="s">
        <v>66</v>
      </c>
      <c r="AV10" s="185"/>
      <c r="AW10" s="185"/>
      <c r="AX10" s="185"/>
      <c r="AY10" s="186"/>
      <c r="AZ10" s="187" t="s">
        <v>105</v>
      </c>
      <c r="BA10" s="185"/>
      <c r="BB10" s="185"/>
      <c r="BC10" s="185"/>
      <c r="BD10" s="186"/>
      <c r="BE10" s="181" t="s">
        <v>155</v>
      </c>
      <c r="BF10" s="182"/>
      <c r="BG10" s="182"/>
      <c r="BH10" s="182"/>
      <c r="BI10" s="183"/>
      <c r="BJ10" s="178"/>
    </row>
    <row r="11" spans="1:62" ht="241.5" customHeight="1" thickBot="1" x14ac:dyDescent="0.3">
      <c r="A11" s="223"/>
      <c r="B11" s="201"/>
      <c r="C11" s="201"/>
      <c r="D11" s="38"/>
      <c r="E11" s="198"/>
      <c r="F11" s="201"/>
      <c r="G11" s="198"/>
      <c r="H11" s="201"/>
      <c r="I11" s="201"/>
      <c r="J11" s="198"/>
      <c r="K11" s="39" t="s">
        <v>106</v>
      </c>
      <c r="L11" s="39" t="s">
        <v>90</v>
      </c>
      <c r="M11" s="201"/>
      <c r="N11" s="201"/>
      <c r="O11" s="201"/>
      <c r="P11" s="210"/>
      <c r="Q11" s="58" t="s">
        <v>107</v>
      </c>
      <c r="R11" s="39" t="s">
        <v>68</v>
      </c>
      <c r="S11" s="39" t="s">
        <v>69</v>
      </c>
      <c r="T11" s="39" t="s">
        <v>70</v>
      </c>
      <c r="U11" s="39" t="s">
        <v>108</v>
      </c>
      <c r="V11" s="39" t="s">
        <v>107</v>
      </c>
      <c r="W11" s="39" t="s">
        <v>68</v>
      </c>
      <c r="X11" s="39" t="s">
        <v>69</v>
      </c>
      <c r="Y11" s="39" t="s">
        <v>70</v>
      </c>
      <c r="Z11" s="39" t="s">
        <v>108</v>
      </c>
      <c r="AA11" s="40" t="s">
        <v>107</v>
      </c>
      <c r="AB11" s="40" t="s">
        <v>68</v>
      </c>
      <c r="AC11" s="40" t="s">
        <v>69</v>
      </c>
      <c r="AD11" s="40" t="s">
        <v>70</v>
      </c>
      <c r="AE11" s="41" t="s">
        <v>108</v>
      </c>
      <c r="AF11" s="42" t="s">
        <v>107</v>
      </c>
      <c r="AG11" s="40" t="s">
        <v>68</v>
      </c>
      <c r="AH11" s="40" t="s">
        <v>69</v>
      </c>
      <c r="AI11" s="40" t="s">
        <v>70</v>
      </c>
      <c r="AJ11" s="40" t="s">
        <v>108</v>
      </c>
      <c r="AK11" s="40" t="s">
        <v>107</v>
      </c>
      <c r="AL11" s="40" t="s">
        <v>68</v>
      </c>
      <c r="AM11" s="40" t="s">
        <v>69</v>
      </c>
      <c r="AN11" s="40" t="s">
        <v>70</v>
      </c>
      <c r="AO11" s="104" t="s">
        <v>108</v>
      </c>
      <c r="AP11" s="40" t="s">
        <v>107</v>
      </c>
      <c r="AQ11" s="40" t="s">
        <v>68</v>
      </c>
      <c r="AR11" s="40" t="s">
        <v>69</v>
      </c>
      <c r="AS11" s="40" t="s">
        <v>70</v>
      </c>
      <c r="AT11" s="41" t="s">
        <v>108</v>
      </c>
      <c r="AU11" s="42" t="s">
        <v>107</v>
      </c>
      <c r="AV11" s="40" t="s">
        <v>68</v>
      </c>
      <c r="AW11" s="40" t="s">
        <v>69</v>
      </c>
      <c r="AX11" s="40" t="s">
        <v>70</v>
      </c>
      <c r="AY11" s="40" t="s">
        <v>108</v>
      </c>
      <c r="AZ11" s="40" t="s">
        <v>107</v>
      </c>
      <c r="BA11" s="43" t="s">
        <v>68</v>
      </c>
      <c r="BB11" s="43" t="s">
        <v>69</v>
      </c>
      <c r="BC11" s="43" t="s">
        <v>70</v>
      </c>
      <c r="BD11" s="43" t="s">
        <v>108</v>
      </c>
      <c r="BE11" s="40" t="s">
        <v>107</v>
      </c>
      <c r="BF11" s="40" t="s">
        <v>68</v>
      </c>
      <c r="BG11" s="40" t="s">
        <v>69</v>
      </c>
      <c r="BH11" s="40" t="s">
        <v>70</v>
      </c>
      <c r="BI11" s="41" t="s">
        <v>108</v>
      </c>
      <c r="BJ11" s="179"/>
    </row>
    <row r="12" spans="1:62" ht="26.45" customHeight="1" x14ac:dyDescent="0.25">
      <c r="A12" s="45">
        <v>1</v>
      </c>
      <c r="B12" s="44">
        <v>2</v>
      </c>
      <c r="C12" s="44">
        <v>3</v>
      </c>
      <c r="D12" s="44">
        <v>4</v>
      </c>
      <c r="E12" s="44">
        <v>4</v>
      </c>
      <c r="F12" s="44">
        <v>5</v>
      </c>
      <c r="G12" s="44">
        <v>6</v>
      </c>
      <c r="H12" s="44">
        <v>7</v>
      </c>
      <c r="I12" s="44">
        <v>8</v>
      </c>
      <c r="J12" s="44">
        <v>9</v>
      </c>
      <c r="K12" s="44">
        <v>10</v>
      </c>
      <c r="L12" s="44">
        <v>11</v>
      </c>
      <c r="M12" s="44">
        <v>12</v>
      </c>
      <c r="N12" s="44">
        <v>13</v>
      </c>
      <c r="O12" s="44">
        <v>14</v>
      </c>
      <c r="P12" s="128">
        <v>15</v>
      </c>
      <c r="Q12" s="45">
        <v>16</v>
      </c>
      <c r="R12" s="44">
        <v>17</v>
      </c>
      <c r="S12" s="44">
        <v>18</v>
      </c>
      <c r="T12" s="44">
        <v>19</v>
      </c>
      <c r="U12" s="44">
        <v>20</v>
      </c>
      <c r="V12" s="44">
        <v>21</v>
      </c>
      <c r="W12" s="44">
        <v>22</v>
      </c>
      <c r="X12" s="44">
        <v>23</v>
      </c>
      <c r="Y12" s="44">
        <v>24</v>
      </c>
      <c r="Z12" s="44">
        <v>25</v>
      </c>
      <c r="AA12" s="46">
        <v>26</v>
      </c>
      <c r="AB12" s="46">
        <v>27</v>
      </c>
      <c r="AC12" s="46">
        <v>28</v>
      </c>
      <c r="AD12" s="46">
        <v>29</v>
      </c>
      <c r="AE12" s="47">
        <v>30</v>
      </c>
      <c r="AF12" s="48">
        <v>31</v>
      </c>
      <c r="AG12" s="46">
        <v>32</v>
      </c>
      <c r="AH12" s="46">
        <v>33</v>
      </c>
      <c r="AI12" s="46">
        <v>34</v>
      </c>
      <c r="AJ12" s="46">
        <v>35</v>
      </c>
      <c r="AK12" s="46">
        <v>36</v>
      </c>
      <c r="AL12" s="46">
        <v>37</v>
      </c>
      <c r="AM12" s="46">
        <v>38</v>
      </c>
      <c r="AN12" s="46">
        <v>39</v>
      </c>
      <c r="AO12" s="105">
        <v>40</v>
      </c>
      <c r="AP12" s="46">
        <v>21</v>
      </c>
      <c r="AQ12" s="46">
        <v>22</v>
      </c>
      <c r="AR12" s="46">
        <v>23</v>
      </c>
      <c r="AS12" s="46">
        <v>24</v>
      </c>
      <c r="AT12" s="47">
        <v>25</v>
      </c>
      <c r="AU12" s="48">
        <v>46</v>
      </c>
      <c r="AV12" s="46">
        <v>47</v>
      </c>
      <c r="AW12" s="46">
        <v>48</v>
      </c>
      <c r="AX12" s="46">
        <v>49</v>
      </c>
      <c r="AY12" s="46">
        <v>50</v>
      </c>
      <c r="AZ12" s="46">
        <v>51</v>
      </c>
      <c r="BA12" s="49">
        <v>52</v>
      </c>
      <c r="BB12" s="49">
        <v>53</v>
      </c>
      <c r="BC12" s="49">
        <v>54</v>
      </c>
      <c r="BD12" s="49">
        <v>55</v>
      </c>
      <c r="BE12" s="46">
        <v>26</v>
      </c>
      <c r="BF12" s="46">
        <v>27</v>
      </c>
      <c r="BG12" s="46">
        <v>28</v>
      </c>
      <c r="BH12" s="46">
        <v>29</v>
      </c>
      <c r="BI12" s="47">
        <v>30</v>
      </c>
      <c r="BJ12" s="116">
        <v>31</v>
      </c>
    </row>
    <row r="13" spans="1:62" ht="57.75" customHeight="1" x14ac:dyDescent="0.25">
      <c r="A13" s="129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30"/>
      <c r="Q13" s="137">
        <f>SUM(Q15:Q55)</f>
        <v>1248699</v>
      </c>
      <c r="R13" s="138">
        <f>SUM(R15:R55)-1</f>
        <v>976800</v>
      </c>
      <c r="S13" s="138">
        <f>SUM(S15:S55)-1</f>
        <v>37801</v>
      </c>
      <c r="T13" s="138">
        <f>SUM(T15:T55)</f>
        <v>33802</v>
      </c>
      <c r="U13" s="138">
        <f>SUM(U15:U55)+1</f>
        <v>200297</v>
      </c>
      <c r="V13" s="138">
        <f t="shared" ref="V13:BD13" si="0">SUM(V15:V53)</f>
        <v>0</v>
      </c>
      <c r="W13" s="138">
        <f t="shared" si="0"/>
        <v>0</v>
      </c>
      <c r="X13" s="138">
        <f t="shared" si="0"/>
        <v>0</v>
      </c>
      <c r="Y13" s="138">
        <f t="shared" si="0"/>
        <v>0</v>
      </c>
      <c r="Z13" s="139">
        <f t="shared" si="0"/>
        <v>0</v>
      </c>
      <c r="AA13" s="140">
        <f>SUM(AA15:AA55)</f>
        <v>1248601</v>
      </c>
      <c r="AB13" s="140">
        <f>SUM(AB15:AB55)-1</f>
        <v>976800</v>
      </c>
      <c r="AC13" s="140">
        <f>SUM(AC15:AC55)+1</f>
        <v>37801</v>
      </c>
      <c r="AD13" s="140">
        <f>SUM(AD15:AD55)+1</f>
        <v>25369</v>
      </c>
      <c r="AE13" s="141">
        <f>SUM(AE15:AE55)-1</f>
        <v>208631</v>
      </c>
      <c r="AF13" s="137">
        <f>SUM(AF15:AF55)</f>
        <v>287742</v>
      </c>
      <c r="AG13" s="142">
        <f>SUM(AG15:AG55)-1</f>
        <v>225400</v>
      </c>
      <c r="AH13" s="142">
        <f>SUM(AH15:AH55)-1</f>
        <v>10424</v>
      </c>
      <c r="AI13" s="142">
        <f t="shared" ref="AI13" si="1">SUM(AI15:AI55)</f>
        <v>3535</v>
      </c>
      <c r="AJ13" s="142">
        <f>SUM(AJ15:AJ55)+1</f>
        <v>48383</v>
      </c>
      <c r="AK13" s="138">
        <f t="shared" si="0"/>
        <v>0</v>
      </c>
      <c r="AL13" s="138">
        <f t="shared" si="0"/>
        <v>0</v>
      </c>
      <c r="AM13" s="138">
        <f t="shared" si="0"/>
        <v>0</v>
      </c>
      <c r="AN13" s="138">
        <f t="shared" si="0"/>
        <v>0</v>
      </c>
      <c r="AO13" s="139">
        <f t="shared" si="0"/>
        <v>0</v>
      </c>
      <c r="AP13" s="138">
        <f>SUM(AP15:AP55)</f>
        <v>287761</v>
      </c>
      <c r="AQ13" s="138">
        <f>SUM(AQ15:AQ55)-1</f>
        <v>225400</v>
      </c>
      <c r="AR13" s="138">
        <f t="shared" ref="AR13:AS13" si="2">SUM(AR15:AR55)</f>
        <v>10425</v>
      </c>
      <c r="AS13" s="138">
        <f t="shared" si="2"/>
        <v>11497</v>
      </c>
      <c r="AT13" s="143">
        <f>SUM(AT15:AT55)+1</f>
        <v>40440</v>
      </c>
      <c r="AU13" s="137">
        <f>SUM(AU15:AU55)</f>
        <v>960859</v>
      </c>
      <c r="AV13" s="138">
        <f t="shared" ref="AV13:AW13" si="3">SUM(AV15:AV55)</f>
        <v>751400</v>
      </c>
      <c r="AW13" s="138">
        <f t="shared" si="3"/>
        <v>27375</v>
      </c>
      <c r="AX13" s="138">
        <f>SUM(AX15:AX55)+1</f>
        <v>21834</v>
      </c>
      <c r="AY13" s="138">
        <f>SUM(AY15:AY55)-1</f>
        <v>160249</v>
      </c>
      <c r="AZ13" s="138">
        <f t="shared" si="0"/>
        <v>0</v>
      </c>
      <c r="BA13" s="138">
        <f t="shared" si="0"/>
        <v>0</v>
      </c>
      <c r="BB13" s="138">
        <f t="shared" si="0"/>
        <v>0</v>
      </c>
      <c r="BC13" s="138">
        <f t="shared" si="0"/>
        <v>0</v>
      </c>
      <c r="BD13" s="138">
        <f t="shared" si="0"/>
        <v>0</v>
      </c>
      <c r="BE13" s="138">
        <f>SUM(BE15:BE55)</f>
        <v>960938</v>
      </c>
      <c r="BF13" s="138">
        <f t="shared" ref="BF13:BI13" si="4">SUM(BF15:BF55)</f>
        <v>751400</v>
      </c>
      <c r="BG13" s="138">
        <f t="shared" si="4"/>
        <v>27377</v>
      </c>
      <c r="BH13" s="138">
        <f t="shared" si="4"/>
        <v>22305</v>
      </c>
      <c r="BI13" s="139">
        <f t="shared" si="4"/>
        <v>159857</v>
      </c>
      <c r="BJ13" s="117" t="s">
        <v>91</v>
      </c>
    </row>
    <row r="14" spans="1:62" ht="22.5" x14ac:dyDescent="0.25">
      <c r="A14" s="13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132"/>
      <c r="Q14" s="52"/>
      <c r="R14" s="53"/>
      <c r="S14" s="53"/>
      <c r="T14" s="53"/>
      <c r="U14" s="53"/>
      <c r="V14" s="53"/>
      <c r="W14" s="53"/>
      <c r="X14" s="53"/>
      <c r="Y14" s="53"/>
      <c r="Z14" s="54"/>
      <c r="AA14" s="13"/>
      <c r="AB14" s="13"/>
      <c r="AC14" s="13"/>
      <c r="AD14" s="13"/>
      <c r="AE14" s="14"/>
      <c r="AF14" s="55"/>
      <c r="AG14" s="56"/>
      <c r="AH14" s="56"/>
      <c r="AI14" s="56"/>
      <c r="AJ14" s="56"/>
      <c r="AK14" s="53"/>
      <c r="AL14" s="53"/>
      <c r="AM14" s="53"/>
      <c r="AN14" s="53"/>
      <c r="AO14" s="54"/>
      <c r="AP14" s="111"/>
      <c r="AQ14" s="53"/>
      <c r="AR14" s="53"/>
      <c r="AS14" s="53"/>
      <c r="AT14" s="57"/>
      <c r="AU14" s="52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4"/>
      <c r="BJ14" s="117"/>
    </row>
    <row r="15" spans="1:62" ht="225" customHeight="1" x14ac:dyDescent="0.35">
      <c r="A15" s="133">
        <v>1</v>
      </c>
      <c r="B15" s="10" t="s">
        <v>0</v>
      </c>
      <c r="C15" s="11" t="s">
        <v>79</v>
      </c>
      <c r="D15" s="12">
        <v>295</v>
      </c>
      <c r="E15" s="11" t="s">
        <v>109</v>
      </c>
      <c r="F15" s="11" t="s">
        <v>19</v>
      </c>
      <c r="G15" s="11" t="s">
        <v>67</v>
      </c>
      <c r="H15" s="11" t="s">
        <v>80</v>
      </c>
      <c r="I15" s="11" t="s">
        <v>21</v>
      </c>
      <c r="J15" s="11" t="s">
        <v>5</v>
      </c>
      <c r="K15" s="95">
        <v>0.1</v>
      </c>
      <c r="L15" s="96" t="s">
        <v>76</v>
      </c>
      <c r="M15" s="97">
        <v>45107</v>
      </c>
      <c r="N15" s="98">
        <v>45366</v>
      </c>
      <c r="O15" s="97">
        <v>45651</v>
      </c>
      <c r="P15" s="134">
        <v>45656</v>
      </c>
      <c r="Q15" s="59">
        <f>R15+S15+T15+U15</f>
        <v>1270</v>
      </c>
      <c r="R15" s="60">
        <v>940</v>
      </c>
      <c r="S15" s="60">
        <v>0</v>
      </c>
      <c r="T15" s="60">
        <v>71</v>
      </c>
      <c r="U15" s="60">
        <v>259</v>
      </c>
      <c r="V15" s="60">
        <v>0</v>
      </c>
      <c r="W15" s="60">
        <v>0</v>
      </c>
      <c r="X15" s="60">
        <v>0</v>
      </c>
      <c r="Y15" s="60">
        <v>0</v>
      </c>
      <c r="Z15" s="61">
        <v>0</v>
      </c>
      <c r="AA15" s="62">
        <v>1270</v>
      </c>
      <c r="AB15" s="62">
        <v>940</v>
      </c>
      <c r="AC15" s="62">
        <v>0</v>
      </c>
      <c r="AD15" s="62">
        <v>66</v>
      </c>
      <c r="AE15" s="63">
        <v>264</v>
      </c>
      <c r="AF15" s="59">
        <f t="shared" ref="AF15:AK15" si="5">AG15*0.07</f>
        <v>0</v>
      </c>
      <c r="AG15" s="60">
        <f t="shared" si="5"/>
        <v>0</v>
      </c>
      <c r="AH15" s="60">
        <f t="shared" si="5"/>
        <v>0</v>
      </c>
      <c r="AI15" s="60">
        <f t="shared" si="5"/>
        <v>0</v>
      </c>
      <c r="AJ15" s="60">
        <f t="shared" si="5"/>
        <v>0</v>
      </c>
      <c r="AK15" s="60">
        <f t="shared" si="5"/>
        <v>0</v>
      </c>
      <c r="AL15" s="64">
        <v>0</v>
      </c>
      <c r="AM15" s="64">
        <f>AK15-AL15</f>
        <v>0</v>
      </c>
      <c r="AN15" s="64">
        <v>0</v>
      </c>
      <c r="AO15" s="106">
        <v>0</v>
      </c>
      <c r="AP15" s="60">
        <v>0</v>
      </c>
      <c r="AQ15" s="60">
        <v>0</v>
      </c>
      <c r="AR15" s="60">
        <v>0</v>
      </c>
      <c r="AS15" s="60">
        <v>0</v>
      </c>
      <c r="AT15" s="65">
        <v>0</v>
      </c>
      <c r="AU15" s="66">
        <v>1270</v>
      </c>
      <c r="AV15" s="67">
        <v>940</v>
      </c>
      <c r="AW15" s="67">
        <v>0</v>
      </c>
      <c r="AX15" s="67">
        <v>66</v>
      </c>
      <c r="AY15" s="67">
        <v>264</v>
      </c>
      <c r="AZ15" s="67">
        <v>0</v>
      </c>
      <c r="BA15" s="67">
        <v>0</v>
      </c>
      <c r="BB15" s="67">
        <f>AZ15-BA15</f>
        <v>0</v>
      </c>
      <c r="BC15" s="67">
        <v>0</v>
      </c>
      <c r="BD15" s="67">
        <v>0</v>
      </c>
      <c r="BE15" s="67">
        <v>1270</v>
      </c>
      <c r="BF15" s="67">
        <v>940</v>
      </c>
      <c r="BG15" s="67">
        <v>0</v>
      </c>
      <c r="BH15" s="67">
        <v>71</v>
      </c>
      <c r="BI15" s="68">
        <v>259</v>
      </c>
      <c r="BJ15" s="118"/>
    </row>
    <row r="16" spans="1:62" ht="196.5" customHeight="1" x14ac:dyDescent="0.35">
      <c r="A16" s="135">
        <v>2</v>
      </c>
      <c r="B16" s="10" t="s">
        <v>0</v>
      </c>
      <c r="C16" s="11" t="s">
        <v>79</v>
      </c>
      <c r="D16" s="12">
        <v>318</v>
      </c>
      <c r="E16" s="11" t="s">
        <v>110</v>
      </c>
      <c r="F16" s="11" t="s">
        <v>20</v>
      </c>
      <c r="G16" s="11" t="s">
        <v>67</v>
      </c>
      <c r="H16" s="11" t="s">
        <v>80</v>
      </c>
      <c r="I16" s="11" t="s">
        <v>21</v>
      </c>
      <c r="J16" s="11" t="s">
        <v>5</v>
      </c>
      <c r="K16" s="95">
        <v>0.11600000000000001</v>
      </c>
      <c r="L16" s="99" t="s">
        <v>76</v>
      </c>
      <c r="M16" s="97">
        <v>45107</v>
      </c>
      <c r="N16" s="98">
        <v>45366</v>
      </c>
      <c r="O16" s="97">
        <v>45651</v>
      </c>
      <c r="P16" s="134">
        <v>45656</v>
      </c>
      <c r="Q16" s="59">
        <f t="shared" ref="Q16:Q26" si="6">R16+S16+T16+U16</f>
        <v>1473</v>
      </c>
      <c r="R16" s="60">
        <v>1090</v>
      </c>
      <c r="S16" s="60">
        <v>0</v>
      </c>
      <c r="T16" s="60">
        <v>82</v>
      </c>
      <c r="U16" s="60">
        <v>301</v>
      </c>
      <c r="V16" s="62">
        <v>0</v>
      </c>
      <c r="W16" s="62">
        <v>0</v>
      </c>
      <c r="X16" s="62">
        <v>0</v>
      </c>
      <c r="Y16" s="62">
        <v>0</v>
      </c>
      <c r="Z16" s="69">
        <v>0</v>
      </c>
      <c r="AA16" s="62">
        <v>1473</v>
      </c>
      <c r="AB16" s="62">
        <v>1090</v>
      </c>
      <c r="AC16" s="62">
        <v>0</v>
      </c>
      <c r="AD16" s="62">
        <v>76</v>
      </c>
      <c r="AE16" s="63">
        <v>307</v>
      </c>
      <c r="AF16" s="59">
        <f t="shared" ref="AF16:AJ25" si="7">AG16*0.07</f>
        <v>0</v>
      </c>
      <c r="AG16" s="60">
        <f t="shared" si="7"/>
        <v>0</v>
      </c>
      <c r="AH16" s="60">
        <f t="shared" si="7"/>
        <v>0</v>
      </c>
      <c r="AI16" s="60">
        <f t="shared" si="7"/>
        <v>0</v>
      </c>
      <c r="AJ16" s="60">
        <f t="shared" si="7"/>
        <v>0</v>
      </c>
      <c r="AK16" s="62">
        <v>0</v>
      </c>
      <c r="AL16" s="70">
        <v>0</v>
      </c>
      <c r="AM16" s="70">
        <v>0</v>
      </c>
      <c r="AN16" s="70">
        <v>0</v>
      </c>
      <c r="AO16" s="107">
        <v>0</v>
      </c>
      <c r="AP16" s="60">
        <v>0</v>
      </c>
      <c r="AQ16" s="60">
        <v>0</v>
      </c>
      <c r="AR16" s="60">
        <v>0</v>
      </c>
      <c r="AS16" s="60">
        <v>0</v>
      </c>
      <c r="AT16" s="65">
        <v>0</v>
      </c>
      <c r="AU16" s="66">
        <v>1473</v>
      </c>
      <c r="AV16" s="67">
        <v>1090</v>
      </c>
      <c r="AW16" s="67">
        <v>0</v>
      </c>
      <c r="AX16" s="67">
        <v>76</v>
      </c>
      <c r="AY16" s="67">
        <v>307</v>
      </c>
      <c r="AZ16" s="67">
        <v>0</v>
      </c>
      <c r="BA16" s="67">
        <v>0</v>
      </c>
      <c r="BB16" s="67">
        <v>0</v>
      </c>
      <c r="BC16" s="67">
        <v>0</v>
      </c>
      <c r="BD16" s="67">
        <v>0</v>
      </c>
      <c r="BE16" s="67">
        <v>1473</v>
      </c>
      <c r="BF16" s="67">
        <v>1090</v>
      </c>
      <c r="BG16" s="67">
        <v>0</v>
      </c>
      <c r="BH16" s="67">
        <v>82</v>
      </c>
      <c r="BI16" s="68">
        <v>301</v>
      </c>
      <c r="BJ16" s="118"/>
    </row>
    <row r="17" spans="1:62" ht="196.5" customHeight="1" x14ac:dyDescent="0.35">
      <c r="A17" s="135">
        <v>3</v>
      </c>
      <c r="B17" s="10" t="s">
        <v>0</v>
      </c>
      <c r="C17" s="11" t="s">
        <v>79</v>
      </c>
      <c r="D17" s="12">
        <v>301</v>
      </c>
      <c r="E17" s="11" t="s">
        <v>111</v>
      </c>
      <c r="F17" s="11" t="s">
        <v>22</v>
      </c>
      <c r="G17" s="11" t="s">
        <v>67</v>
      </c>
      <c r="H17" s="11" t="s">
        <v>80</v>
      </c>
      <c r="I17" s="11" t="s">
        <v>21</v>
      </c>
      <c r="J17" s="11" t="s">
        <v>5</v>
      </c>
      <c r="K17" s="95">
        <v>0.14000000000000001</v>
      </c>
      <c r="L17" s="99" t="s">
        <v>76</v>
      </c>
      <c r="M17" s="97">
        <v>45107</v>
      </c>
      <c r="N17" s="98">
        <v>45366</v>
      </c>
      <c r="O17" s="97">
        <v>45651</v>
      </c>
      <c r="P17" s="134">
        <v>45656</v>
      </c>
      <c r="Q17" s="59">
        <f t="shared" si="6"/>
        <v>1778</v>
      </c>
      <c r="R17" s="60">
        <v>1316</v>
      </c>
      <c r="S17" s="60">
        <v>0</v>
      </c>
      <c r="T17" s="60">
        <v>99</v>
      </c>
      <c r="U17" s="60">
        <v>363</v>
      </c>
      <c r="V17" s="62">
        <v>0</v>
      </c>
      <c r="W17" s="62">
        <v>0</v>
      </c>
      <c r="X17" s="62">
        <v>0</v>
      </c>
      <c r="Y17" s="62">
        <v>0</v>
      </c>
      <c r="Z17" s="69">
        <v>0</v>
      </c>
      <c r="AA17" s="62">
        <v>1778</v>
      </c>
      <c r="AB17" s="62">
        <v>1316</v>
      </c>
      <c r="AC17" s="62">
        <v>0</v>
      </c>
      <c r="AD17" s="62">
        <v>92</v>
      </c>
      <c r="AE17" s="63">
        <v>370</v>
      </c>
      <c r="AF17" s="59">
        <f t="shared" si="7"/>
        <v>0</v>
      </c>
      <c r="AG17" s="60">
        <f t="shared" si="7"/>
        <v>0</v>
      </c>
      <c r="AH17" s="60">
        <f t="shared" si="7"/>
        <v>0</v>
      </c>
      <c r="AI17" s="60">
        <f t="shared" si="7"/>
        <v>0</v>
      </c>
      <c r="AJ17" s="60">
        <f t="shared" si="7"/>
        <v>0</v>
      </c>
      <c r="AK17" s="62">
        <v>0</v>
      </c>
      <c r="AL17" s="70">
        <v>0</v>
      </c>
      <c r="AM17" s="70">
        <v>0</v>
      </c>
      <c r="AN17" s="70">
        <v>0</v>
      </c>
      <c r="AO17" s="107">
        <v>0</v>
      </c>
      <c r="AP17" s="60">
        <v>0</v>
      </c>
      <c r="AQ17" s="60">
        <v>0</v>
      </c>
      <c r="AR17" s="60">
        <v>0</v>
      </c>
      <c r="AS17" s="60">
        <v>0</v>
      </c>
      <c r="AT17" s="65">
        <v>0</v>
      </c>
      <c r="AU17" s="66">
        <v>1778</v>
      </c>
      <c r="AV17" s="67">
        <v>1316</v>
      </c>
      <c r="AW17" s="67">
        <v>0</v>
      </c>
      <c r="AX17" s="67">
        <v>92</v>
      </c>
      <c r="AY17" s="67">
        <v>370</v>
      </c>
      <c r="AZ17" s="67">
        <v>0</v>
      </c>
      <c r="BA17" s="67">
        <v>0</v>
      </c>
      <c r="BB17" s="67">
        <v>0</v>
      </c>
      <c r="BC17" s="67">
        <v>0</v>
      </c>
      <c r="BD17" s="67">
        <v>0</v>
      </c>
      <c r="BE17" s="67">
        <v>1778</v>
      </c>
      <c r="BF17" s="67">
        <v>1316</v>
      </c>
      <c r="BG17" s="67">
        <v>0</v>
      </c>
      <c r="BH17" s="67">
        <v>99</v>
      </c>
      <c r="BI17" s="68">
        <v>363</v>
      </c>
      <c r="BJ17" s="118"/>
    </row>
    <row r="18" spans="1:62" ht="196.5" customHeight="1" x14ac:dyDescent="0.35">
      <c r="A18" s="135">
        <v>4</v>
      </c>
      <c r="B18" s="10" t="s">
        <v>0</v>
      </c>
      <c r="C18" s="11" t="s">
        <v>79</v>
      </c>
      <c r="D18" s="12">
        <v>242</v>
      </c>
      <c r="E18" s="11" t="s">
        <v>112</v>
      </c>
      <c r="F18" s="11" t="s">
        <v>23</v>
      </c>
      <c r="G18" s="11" t="s">
        <v>67</v>
      </c>
      <c r="H18" s="11" t="s">
        <v>80</v>
      </c>
      <c r="I18" s="11" t="s">
        <v>21</v>
      </c>
      <c r="J18" s="11" t="s">
        <v>5</v>
      </c>
      <c r="K18" s="95">
        <v>0.84</v>
      </c>
      <c r="L18" s="99" t="s">
        <v>76</v>
      </c>
      <c r="M18" s="97">
        <v>45107</v>
      </c>
      <c r="N18" s="98">
        <v>45366</v>
      </c>
      <c r="O18" s="97">
        <v>45651</v>
      </c>
      <c r="P18" s="134">
        <v>45656</v>
      </c>
      <c r="Q18" s="59">
        <f t="shared" si="6"/>
        <v>10668</v>
      </c>
      <c r="R18" s="60">
        <v>7894</v>
      </c>
      <c r="S18" s="60">
        <v>0</v>
      </c>
      <c r="T18" s="60">
        <v>594</v>
      </c>
      <c r="U18" s="60">
        <v>2180</v>
      </c>
      <c r="V18" s="62">
        <v>0</v>
      </c>
      <c r="W18" s="62">
        <v>0</v>
      </c>
      <c r="X18" s="62">
        <v>0</v>
      </c>
      <c r="Y18" s="62">
        <v>0</v>
      </c>
      <c r="Z18" s="69">
        <v>0</v>
      </c>
      <c r="AA18" s="62">
        <v>10668</v>
      </c>
      <c r="AB18" s="62">
        <v>7894</v>
      </c>
      <c r="AC18" s="62">
        <v>0</v>
      </c>
      <c r="AD18" s="62">
        <v>553</v>
      </c>
      <c r="AE18" s="63">
        <v>2221</v>
      </c>
      <c r="AF18" s="59">
        <f t="shared" si="7"/>
        <v>0</v>
      </c>
      <c r="AG18" s="60">
        <f t="shared" si="7"/>
        <v>0</v>
      </c>
      <c r="AH18" s="60">
        <f t="shared" si="7"/>
        <v>0</v>
      </c>
      <c r="AI18" s="60">
        <f t="shared" si="7"/>
        <v>0</v>
      </c>
      <c r="AJ18" s="60">
        <f t="shared" si="7"/>
        <v>0</v>
      </c>
      <c r="AK18" s="62">
        <v>0</v>
      </c>
      <c r="AL18" s="70">
        <v>0</v>
      </c>
      <c r="AM18" s="70">
        <v>0</v>
      </c>
      <c r="AN18" s="70">
        <v>0</v>
      </c>
      <c r="AO18" s="107">
        <v>0</v>
      </c>
      <c r="AP18" s="60">
        <v>0</v>
      </c>
      <c r="AQ18" s="60">
        <v>0</v>
      </c>
      <c r="AR18" s="60">
        <v>0</v>
      </c>
      <c r="AS18" s="60">
        <v>0</v>
      </c>
      <c r="AT18" s="65">
        <v>0</v>
      </c>
      <c r="AU18" s="66">
        <v>10668</v>
      </c>
      <c r="AV18" s="67">
        <v>7894</v>
      </c>
      <c r="AW18" s="67">
        <v>0</v>
      </c>
      <c r="AX18" s="67">
        <v>553</v>
      </c>
      <c r="AY18" s="67">
        <v>2221</v>
      </c>
      <c r="AZ18" s="67">
        <v>0</v>
      </c>
      <c r="BA18" s="67">
        <v>0</v>
      </c>
      <c r="BB18" s="67">
        <v>0</v>
      </c>
      <c r="BC18" s="67">
        <v>0</v>
      </c>
      <c r="BD18" s="67">
        <v>0</v>
      </c>
      <c r="BE18" s="67">
        <v>10668</v>
      </c>
      <c r="BF18" s="67">
        <v>7894</v>
      </c>
      <c r="BG18" s="67">
        <v>0</v>
      </c>
      <c r="BH18" s="67">
        <v>594</v>
      </c>
      <c r="BI18" s="68">
        <v>2180</v>
      </c>
      <c r="BJ18" s="118"/>
    </row>
    <row r="19" spans="1:62" ht="199.5" customHeight="1" x14ac:dyDescent="0.35">
      <c r="A19" s="135">
        <v>5</v>
      </c>
      <c r="B19" s="10" t="s">
        <v>0</v>
      </c>
      <c r="C19" s="11" t="s">
        <v>79</v>
      </c>
      <c r="D19" s="12">
        <v>1872</v>
      </c>
      <c r="E19" s="11" t="s">
        <v>113</v>
      </c>
      <c r="F19" s="11" t="s">
        <v>24</v>
      </c>
      <c r="G19" s="11" t="s">
        <v>67</v>
      </c>
      <c r="H19" s="11" t="s">
        <v>80</v>
      </c>
      <c r="I19" s="11" t="s">
        <v>21</v>
      </c>
      <c r="J19" s="11" t="s">
        <v>5</v>
      </c>
      <c r="K19" s="95">
        <v>0.20200000000000001</v>
      </c>
      <c r="L19" s="99" t="s">
        <v>76</v>
      </c>
      <c r="M19" s="97">
        <v>45107</v>
      </c>
      <c r="N19" s="98">
        <v>45366</v>
      </c>
      <c r="O19" s="97">
        <v>45651</v>
      </c>
      <c r="P19" s="134">
        <v>45656</v>
      </c>
      <c r="Q19" s="59">
        <f t="shared" si="6"/>
        <v>2565</v>
      </c>
      <c r="R19" s="60">
        <v>1898</v>
      </c>
      <c r="S19" s="60">
        <v>0</v>
      </c>
      <c r="T19" s="60">
        <v>143</v>
      </c>
      <c r="U19" s="60">
        <v>524</v>
      </c>
      <c r="V19" s="62">
        <v>0</v>
      </c>
      <c r="W19" s="62">
        <v>0</v>
      </c>
      <c r="X19" s="62">
        <v>0</v>
      </c>
      <c r="Y19" s="62">
        <v>0</v>
      </c>
      <c r="Z19" s="69">
        <v>0</v>
      </c>
      <c r="AA19" s="62">
        <v>2565</v>
      </c>
      <c r="AB19" s="62">
        <v>1898</v>
      </c>
      <c r="AC19" s="62">
        <v>0</v>
      </c>
      <c r="AD19" s="62">
        <v>133</v>
      </c>
      <c r="AE19" s="63">
        <v>534</v>
      </c>
      <c r="AF19" s="59">
        <f t="shared" si="7"/>
        <v>0</v>
      </c>
      <c r="AG19" s="60">
        <f t="shared" si="7"/>
        <v>0</v>
      </c>
      <c r="AH19" s="60">
        <f t="shared" si="7"/>
        <v>0</v>
      </c>
      <c r="AI19" s="60">
        <f t="shared" si="7"/>
        <v>0</v>
      </c>
      <c r="AJ19" s="60">
        <f t="shared" si="7"/>
        <v>0</v>
      </c>
      <c r="AK19" s="62">
        <v>0</v>
      </c>
      <c r="AL19" s="70">
        <v>0</v>
      </c>
      <c r="AM19" s="70">
        <v>0</v>
      </c>
      <c r="AN19" s="70">
        <v>0</v>
      </c>
      <c r="AO19" s="107">
        <v>0</v>
      </c>
      <c r="AP19" s="60">
        <v>0</v>
      </c>
      <c r="AQ19" s="60">
        <v>0</v>
      </c>
      <c r="AR19" s="60">
        <v>0</v>
      </c>
      <c r="AS19" s="60">
        <v>0</v>
      </c>
      <c r="AT19" s="65">
        <v>0</v>
      </c>
      <c r="AU19" s="66">
        <v>2565</v>
      </c>
      <c r="AV19" s="67">
        <v>1898</v>
      </c>
      <c r="AW19" s="67">
        <v>0</v>
      </c>
      <c r="AX19" s="67">
        <v>133</v>
      </c>
      <c r="AY19" s="67">
        <v>534</v>
      </c>
      <c r="AZ19" s="67">
        <v>0</v>
      </c>
      <c r="BA19" s="67">
        <v>0</v>
      </c>
      <c r="BB19" s="67">
        <v>0</v>
      </c>
      <c r="BC19" s="67">
        <v>0</v>
      </c>
      <c r="BD19" s="67">
        <v>0</v>
      </c>
      <c r="BE19" s="67">
        <v>2565</v>
      </c>
      <c r="BF19" s="67">
        <v>1898</v>
      </c>
      <c r="BG19" s="67">
        <v>0</v>
      </c>
      <c r="BH19" s="67">
        <v>143</v>
      </c>
      <c r="BI19" s="68">
        <v>524</v>
      </c>
      <c r="BJ19" s="118"/>
    </row>
    <row r="20" spans="1:62" ht="246.2" customHeight="1" x14ac:dyDescent="0.35">
      <c r="A20" s="135">
        <v>6</v>
      </c>
      <c r="B20" s="10" t="s">
        <v>0</v>
      </c>
      <c r="C20" s="11" t="s">
        <v>79</v>
      </c>
      <c r="D20" s="12">
        <v>2733</v>
      </c>
      <c r="E20" s="11" t="s">
        <v>114</v>
      </c>
      <c r="F20" s="11" t="s">
        <v>25</v>
      </c>
      <c r="G20" s="11" t="s">
        <v>67</v>
      </c>
      <c r="H20" s="11" t="s">
        <v>80</v>
      </c>
      <c r="I20" s="11" t="s">
        <v>21</v>
      </c>
      <c r="J20" s="11" t="s">
        <v>5</v>
      </c>
      <c r="K20" s="95">
        <v>0.28199999999999997</v>
      </c>
      <c r="L20" s="99" t="s">
        <v>76</v>
      </c>
      <c r="M20" s="97">
        <v>45107</v>
      </c>
      <c r="N20" s="98">
        <v>45366</v>
      </c>
      <c r="O20" s="97">
        <v>45651</v>
      </c>
      <c r="P20" s="134">
        <v>45656</v>
      </c>
      <c r="Q20" s="59">
        <f t="shared" si="6"/>
        <v>3581</v>
      </c>
      <c r="R20" s="60">
        <v>2650</v>
      </c>
      <c r="S20" s="60">
        <v>0</v>
      </c>
      <c r="T20" s="60">
        <v>199</v>
      </c>
      <c r="U20" s="60">
        <v>732</v>
      </c>
      <c r="V20" s="62">
        <v>0</v>
      </c>
      <c r="W20" s="62">
        <v>0</v>
      </c>
      <c r="X20" s="62">
        <v>0</v>
      </c>
      <c r="Y20" s="62">
        <v>0</v>
      </c>
      <c r="Z20" s="69">
        <v>0</v>
      </c>
      <c r="AA20" s="62">
        <v>3581</v>
      </c>
      <c r="AB20" s="62">
        <v>2650</v>
      </c>
      <c r="AC20" s="62">
        <v>0</v>
      </c>
      <c r="AD20" s="62">
        <v>185</v>
      </c>
      <c r="AE20" s="63">
        <v>746</v>
      </c>
      <c r="AF20" s="59">
        <f t="shared" si="7"/>
        <v>0</v>
      </c>
      <c r="AG20" s="60">
        <f t="shared" si="7"/>
        <v>0</v>
      </c>
      <c r="AH20" s="60">
        <f t="shared" si="7"/>
        <v>0</v>
      </c>
      <c r="AI20" s="60">
        <f t="shared" si="7"/>
        <v>0</v>
      </c>
      <c r="AJ20" s="60">
        <f t="shared" si="7"/>
        <v>0</v>
      </c>
      <c r="AK20" s="62">
        <v>0</v>
      </c>
      <c r="AL20" s="70">
        <v>0</v>
      </c>
      <c r="AM20" s="70">
        <v>0</v>
      </c>
      <c r="AN20" s="70">
        <v>0</v>
      </c>
      <c r="AO20" s="107">
        <v>0</v>
      </c>
      <c r="AP20" s="60">
        <v>0</v>
      </c>
      <c r="AQ20" s="60">
        <v>0</v>
      </c>
      <c r="AR20" s="60">
        <v>0</v>
      </c>
      <c r="AS20" s="60">
        <v>0</v>
      </c>
      <c r="AT20" s="65">
        <v>0</v>
      </c>
      <c r="AU20" s="66">
        <v>3581</v>
      </c>
      <c r="AV20" s="67">
        <v>2650</v>
      </c>
      <c r="AW20" s="67">
        <v>0</v>
      </c>
      <c r="AX20" s="67">
        <v>185</v>
      </c>
      <c r="AY20" s="67">
        <v>746</v>
      </c>
      <c r="AZ20" s="67">
        <v>0</v>
      </c>
      <c r="BA20" s="67">
        <v>0</v>
      </c>
      <c r="BB20" s="67">
        <v>0</v>
      </c>
      <c r="BC20" s="67">
        <v>0</v>
      </c>
      <c r="BD20" s="67">
        <v>0</v>
      </c>
      <c r="BE20" s="67">
        <v>3581</v>
      </c>
      <c r="BF20" s="67">
        <v>2650</v>
      </c>
      <c r="BG20" s="67">
        <v>0</v>
      </c>
      <c r="BH20" s="67">
        <v>199</v>
      </c>
      <c r="BI20" s="68">
        <v>732</v>
      </c>
      <c r="BJ20" s="118"/>
    </row>
    <row r="21" spans="1:62" ht="231" customHeight="1" x14ac:dyDescent="0.35">
      <c r="A21" s="135">
        <v>7</v>
      </c>
      <c r="B21" s="10" t="s">
        <v>0</v>
      </c>
      <c r="C21" s="11" t="s">
        <v>79</v>
      </c>
      <c r="D21" s="12">
        <v>890</v>
      </c>
      <c r="E21" s="11" t="s">
        <v>115</v>
      </c>
      <c r="F21" s="11" t="s">
        <v>26</v>
      </c>
      <c r="G21" s="11" t="s">
        <v>67</v>
      </c>
      <c r="H21" s="11" t="s">
        <v>80</v>
      </c>
      <c r="I21" s="11" t="s">
        <v>21</v>
      </c>
      <c r="J21" s="11" t="s">
        <v>5</v>
      </c>
      <c r="K21" s="95">
        <v>0.16</v>
      </c>
      <c r="L21" s="99" t="s">
        <v>76</v>
      </c>
      <c r="M21" s="97">
        <v>45107</v>
      </c>
      <c r="N21" s="98">
        <v>45366</v>
      </c>
      <c r="O21" s="97">
        <v>45651</v>
      </c>
      <c r="P21" s="134">
        <v>45656</v>
      </c>
      <c r="Q21" s="59">
        <f t="shared" si="6"/>
        <v>2032</v>
      </c>
      <c r="R21" s="60">
        <v>1504</v>
      </c>
      <c r="S21" s="60">
        <v>0</v>
      </c>
      <c r="T21" s="60">
        <v>113</v>
      </c>
      <c r="U21" s="60">
        <v>415</v>
      </c>
      <c r="V21" s="62">
        <v>0</v>
      </c>
      <c r="W21" s="62">
        <v>0</v>
      </c>
      <c r="X21" s="62">
        <v>0</v>
      </c>
      <c r="Y21" s="62">
        <v>0</v>
      </c>
      <c r="Z21" s="69">
        <v>0</v>
      </c>
      <c r="AA21" s="62">
        <v>2032</v>
      </c>
      <c r="AB21" s="62">
        <v>1504</v>
      </c>
      <c r="AC21" s="62">
        <v>0</v>
      </c>
      <c r="AD21" s="62">
        <v>105</v>
      </c>
      <c r="AE21" s="63">
        <v>423</v>
      </c>
      <c r="AF21" s="59">
        <f t="shared" si="7"/>
        <v>0</v>
      </c>
      <c r="AG21" s="60">
        <f t="shared" si="7"/>
        <v>0</v>
      </c>
      <c r="AH21" s="60">
        <f t="shared" si="7"/>
        <v>0</v>
      </c>
      <c r="AI21" s="60">
        <f t="shared" si="7"/>
        <v>0</v>
      </c>
      <c r="AJ21" s="60">
        <f t="shared" si="7"/>
        <v>0</v>
      </c>
      <c r="AK21" s="62">
        <v>0</v>
      </c>
      <c r="AL21" s="70">
        <v>0</v>
      </c>
      <c r="AM21" s="70">
        <v>0</v>
      </c>
      <c r="AN21" s="70">
        <v>0</v>
      </c>
      <c r="AO21" s="107">
        <v>0</v>
      </c>
      <c r="AP21" s="60">
        <v>0</v>
      </c>
      <c r="AQ21" s="60">
        <v>0</v>
      </c>
      <c r="AR21" s="60">
        <v>0</v>
      </c>
      <c r="AS21" s="60">
        <v>0</v>
      </c>
      <c r="AT21" s="65">
        <v>0</v>
      </c>
      <c r="AU21" s="66">
        <v>2032</v>
      </c>
      <c r="AV21" s="67">
        <v>1504</v>
      </c>
      <c r="AW21" s="67">
        <v>0</v>
      </c>
      <c r="AX21" s="67">
        <v>105</v>
      </c>
      <c r="AY21" s="67">
        <v>423</v>
      </c>
      <c r="AZ21" s="67">
        <v>0</v>
      </c>
      <c r="BA21" s="67">
        <v>0</v>
      </c>
      <c r="BB21" s="67">
        <v>0</v>
      </c>
      <c r="BC21" s="67">
        <v>0</v>
      </c>
      <c r="BD21" s="67">
        <v>0</v>
      </c>
      <c r="BE21" s="67">
        <v>2032</v>
      </c>
      <c r="BF21" s="67">
        <v>1504</v>
      </c>
      <c r="BG21" s="67">
        <v>0</v>
      </c>
      <c r="BH21" s="67">
        <v>113</v>
      </c>
      <c r="BI21" s="68">
        <v>415</v>
      </c>
      <c r="BJ21" s="118"/>
    </row>
    <row r="22" spans="1:62" ht="196.5" customHeight="1" x14ac:dyDescent="0.35">
      <c r="A22" s="135">
        <v>8</v>
      </c>
      <c r="B22" s="10" t="s">
        <v>0</v>
      </c>
      <c r="C22" s="11" t="s">
        <v>79</v>
      </c>
      <c r="D22" s="12">
        <v>2450</v>
      </c>
      <c r="E22" s="11" t="s">
        <v>116</v>
      </c>
      <c r="F22" s="11" t="s">
        <v>27</v>
      </c>
      <c r="G22" s="11" t="s">
        <v>67</v>
      </c>
      <c r="H22" s="11" t="s">
        <v>80</v>
      </c>
      <c r="I22" s="11" t="s">
        <v>21</v>
      </c>
      <c r="J22" s="11" t="s">
        <v>5</v>
      </c>
      <c r="K22" s="95">
        <v>0.20399999999999999</v>
      </c>
      <c r="L22" s="99" t="s">
        <v>76</v>
      </c>
      <c r="M22" s="97">
        <v>45107</v>
      </c>
      <c r="N22" s="98">
        <v>45366</v>
      </c>
      <c r="O22" s="97">
        <v>45651</v>
      </c>
      <c r="P22" s="134">
        <v>45656</v>
      </c>
      <c r="Q22" s="59">
        <f t="shared" si="6"/>
        <v>2590</v>
      </c>
      <c r="R22" s="60">
        <v>1917</v>
      </c>
      <c r="S22" s="60">
        <v>0</v>
      </c>
      <c r="T22" s="60">
        <v>144</v>
      </c>
      <c r="U22" s="60">
        <v>529</v>
      </c>
      <c r="V22" s="62">
        <v>0</v>
      </c>
      <c r="W22" s="62">
        <v>0</v>
      </c>
      <c r="X22" s="62">
        <v>0</v>
      </c>
      <c r="Y22" s="62">
        <v>0</v>
      </c>
      <c r="Z22" s="69">
        <v>0</v>
      </c>
      <c r="AA22" s="62">
        <v>2590</v>
      </c>
      <c r="AB22" s="62">
        <v>1917</v>
      </c>
      <c r="AC22" s="62">
        <v>0</v>
      </c>
      <c r="AD22" s="62">
        <v>134</v>
      </c>
      <c r="AE22" s="63">
        <v>539</v>
      </c>
      <c r="AF22" s="59">
        <f t="shared" si="7"/>
        <v>0</v>
      </c>
      <c r="AG22" s="60">
        <f t="shared" si="7"/>
        <v>0</v>
      </c>
      <c r="AH22" s="60">
        <f t="shared" si="7"/>
        <v>0</v>
      </c>
      <c r="AI22" s="60">
        <f t="shared" si="7"/>
        <v>0</v>
      </c>
      <c r="AJ22" s="60">
        <f t="shared" si="7"/>
        <v>0</v>
      </c>
      <c r="AK22" s="62">
        <v>0</v>
      </c>
      <c r="AL22" s="70">
        <v>0</v>
      </c>
      <c r="AM22" s="70">
        <v>0</v>
      </c>
      <c r="AN22" s="70">
        <v>0</v>
      </c>
      <c r="AO22" s="107">
        <v>0</v>
      </c>
      <c r="AP22" s="60">
        <v>0</v>
      </c>
      <c r="AQ22" s="60">
        <v>0</v>
      </c>
      <c r="AR22" s="60">
        <v>0</v>
      </c>
      <c r="AS22" s="60">
        <v>0</v>
      </c>
      <c r="AT22" s="65">
        <v>0</v>
      </c>
      <c r="AU22" s="66">
        <v>2590</v>
      </c>
      <c r="AV22" s="67">
        <v>1917</v>
      </c>
      <c r="AW22" s="67">
        <v>0</v>
      </c>
      <c r="AX22" s="67">
        <v>134</v>
      </c>
      <c r="AY22" s="67">
        <v>539</v>
      </c>
      <c r="AZ22" s="67">
        <v>0</v>
      </c>
      <c r="BA22" s="67">
        <v>0</v>
      </c>
      <c r="BB22" s="67">
        <v>0</v>
      </c>
      <c r="BC22" s="67">
        <v>0</v>
      </c>
      <c r="BD22" s="67">
        <v>0</v>
      </c>
      <c r="BE22" s="67">
        <v>2590</v>
      </c>
      <c r="BF22" s="67">
        <v>1917</v>
      </c>
      <c r="BG22" s="67">
        <v>0</v>
      </c>
      <c r="BH22" s="67">
        <v>144</v>
      </c>
      <c r="BI22" s="68">
        <v>529</v>
      </c>
      <c r="BJ22" s="118"/>
    </row>
    <row r="23" spans="1:62" ht="222" customHeight="1" x14ac:dyDescent="0.35">
      <c r="A23" s="135">
        <v>9</v>
      </c>
      <c r="B23" s="10" t="s">
        <v>0</v>
      </c>
      <c r="C23" s="11" t="s">
        <v>79</v>
      </c>
      <c r="D23" s="12">
        <v>1112</v>
      </c>
      <c r="E23" s="11" t="s">
        <v>117</v>
      </c>
      <c r="F23" s="11" t="s">
        <v>28</v>
      </c>
      <c r="G23" s="11" t="s">
        <v>67</v>
      </c>
      <c r="H23" s="11" t="s">
        <v>80</v>
      </c>
      <c r="I23" s="11" t="s">
        <v>21</v>
      </c>
      <c r="J23" s="11" t="s">
        <v>5</v>
      </c>
      <c r="K23" s="95">
        <v>0.192</v>
      </c>
      <c r="L23" s="99" t="s">
        <v>76</v>
      </c>
      <c r="M23" s="97">
        <v>45107</v>
      </c>
      <c r="N23" s="98">
        <v>45366</v>
      </c>
      <c r="O23" s="97">
        <v>45651</v>
      </c>
      <c r="P23" s="134">
        <v>45656</v>
      </c>
      <c r="Q23" s="59">
        <f t="shared" si="6"/>
        <v>2438</v>
      </c>
      <c r="R23" s="60">
        <v>1804</v>
      </c>
      <c r="S23" s="60">
        <v>0</v>
      </c>
      <c r="T23" s="60">
        <v>136</v>
      </c>
      <c r="U23" s="60">
        <v>498</v>
      </c>
      <c r="V23" s="62">
        <v>0</v>
      </c>
      <c r="W23" s="62">
        <v>0</v>
      </c>
      <c r="X23" s="62">
        <v>0</v>
      </c>
      <c r="Y23" s="62">
        <v>0</v>
      </c>
      <c r="Z23" s="69">
        <v>0</v>
      </c>
      <c r="AA23" s="62">
        <v>2438</v>
      </c>
      <c r="AB23" s="62">
        <v>1804</v>
      </c>
      <c r="AC23" s="62">
        <v>0</v>
      </c>
      <c r="AD23" s="62">
        <v>126</v>
      </c>
      <c r="AE23" s="63">
        <v>508</v>
      </c>
      <c r="AF23" s="59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  <c r="AJ23" s="60">
        <f t="shared" si="7"/>
        <v>0</v>
      </c>
      <c r="AK23" s="62">
        <v>0</v>
      </c>
      <c r="AL23" s="70">
        <v>0</v>
      </c>
      <c r="AM23" s="70">
        <v>0</v>
      </c>
      <c r="AN23" s="70">
        <v>0</v>
      </c>
      <c r="AO23" s="107">
        <v>0</v>
      </c>
      <c r="AP23" s="60">
        <v>0</v>
      </c>
      <c r="AQ23" s="60">
        <v>0</v>
      </c>
      <c r="AR23" s="60">
        <v>0</v>
      </c>
      <c r="AS23" s="60">
        <v>0</v>
      </c>
      <c r="AT23" s="65">
        <v>0</v>
      </c>
      <c r="AU23" s="66">
        <v>2438</v>
      </c>
      <c r="AV23" s="67">
        <v>1804</v>
      </c>
      <c r="AW23" s="67">
        <v>0</v>
      </c>
      <c r="AX23" s="67">
        <v>126</v>
      </c>
      <c r="AY23" s="67">
        <v>508</v>
      </c>
      <c r="AZ23" s="67">
        <v>0</v>
      </c>
      <c r="BA23" s="67">
        <v>0</v>
      </c>
      <c r="BB23" s="67">
        <v>0</v>
      </c>
      <c r="BC23" s="67">
        <v>0</v>
      </c>
      <c r="BD23" s="67">
        <v>0</v>
      </c>
      <c r="BE23" s="67">
        <v>2438</v>
      </c>
      <c r="BF23" s="67">
        <v>1804</v>
      </c>
      <c r="BG23" s="67">
        <v>0</v>
      </c>
      <c r="BH23" s="67">
        <v>136</v>
      </c>
      <c r="BI23" s="68">
        <v>498</v>
      </c>
      <c r="BJ23" s="118"/>
    </row>
    <row r="24" spans="1:62" ht="216" customHeight="1" x14ac:dyDescent="0.35">
      <c r="A24" s="135">
        <v>10</v>
      </c>
      <c r="B24" s="10" t="s">
        <v>0</v>
      </c>
      <c r="C24" s="15" t="s">
        <v>79</v>
      </c>
      <c r="D24" s="16">
        <v>920</v>
      </c>
      <c r="E24" s="15" t="s">
        <v>118</v>
      </c>
      <c r="F24" s="15" t="s">
        <v>29</v>
      </c>
      <c r="G24" s="15" t="s">
        <v>67</v>
      </c>
      <c r="H24" s="15" t="s">
        <v>80</v>
      </c>
      <c r="I24" s="15" t="s">
        <v>21</v>
      </c>
      <c r="J24" s="15" t="s">
        <v>5</v>
      </c>
      <c r="K24" s="100">
        <v>0.26</v>
      </c>
      <c r="L24" s="99" t="s">
        <v>76</v>
      </c>
      <c r="M24" s="97">
        <v>45107</v>
      </c>
      <c r="N24" s="97">
        <v>45366</v>
      </c>
      <c r="O24" s="97">
        <v>45651</v>
      </c>
      <c r="P24" s="134">
        <v>45656</v>
      </c>
      <c r="Q24" s="59">
        <v>3302</v>
      </c>
      <c r="R24" s="60">
        <v>2443</v>
      </c>
      <c r="S24" s="60">
        <v>0</v>
      </c>
      <c r="T24" s="60">
        <v>184</v>
      </c>
      <c r="U24" s="60">
        <v>675</v>
      </c>
      <c r="V24" s="62">
        <v>0</v>
      </c>
      <c r="W24" s="62">
        <v>0</v>
      </c>
      <c r="X24" s="62">
        <v>0</v>
      </c>
      <c r="Y24" s="62">
        <v>0</v>
      </c>
      <c r="Z24" s="69">
        <v>0</v>
      </c>
      <c r="AA24" s="62">
        <v>3302</v>
      </c>
      <c r="AB24" s="62">
        <v>2443</v>
      </c>
      <c r="AC24" s="62">
        <v>0</v>
      </c>
      <c r="AD24" s="62">
        <v>172</v>
      </c>
      <c r="AE24" s="63">
        <v>687</v>
      </c>
      <c r="AF24" s="59">
        <f t="shared" si="7"/>
        <v>0</v>
      </c>
      <c r="AG24" s="60">
        <f t="shared" si="7"/>
        <v>0</v>
      </c>
      <c r="AH24" s="60">
        <f t="shared" si="7"/>
        <v>0</v>
      </c>
      <c r="AI24" s="60">
        <f t="shared" si="7"/>
        <v>0</v>
      </c>
      <c r="AJ24" s="60">
        <f t="shared" si="7"/>
        <v>0</v>
      </c>
      <c r="AK24" s="62">
        <v>0</v>
      </c>
      <c r="AL24" s="70">
        <v>0</v>
      </c>
      <c r="AM24" s="70">
        <v>0</v>
      </c>
      <c r="AN24" s="70">
        <v>0</v>
      </c>
      <c r="AO24" s="107">
        <v>0</v>
      </c>
      <c r="AP24" s="60">
        <v>0</v>
      </c>
      <c r="AQ24" s="60">
        <v>0</v>
      </c>
      <c r="AR24" s="60">
        <v>0</v>
      </c>
      <c r="AS24" s="60">
        <v>0</v>
      </c>
      <c r="AT24" s="65">
        <v>0</v>
      </c>
      <c r="AU24" s="66">
        <v>3302</v>
      </c>
      <c r="AV24" s="67">
        <v>2443</v>
      </c>
      <c r="AW24" s="67">
        <v>0</v>
      </c>
      <c r="AX24" s="67">
        <v>172</v>
      </c>
      <c r="AY24" s="67">
        <v>687</v>
      </c>
      <c r="AZ24" s="67">
        <v>0</v>
      </c>
      <c r="BA24" s="67">
        <v>0</v>
      </c>
      <c r="BB24" s="67">
        <v>0</v>
      </c>
      <c r="BC24" s="67">
        <v>0</v>
      </c>
      <c r="BD24" s="67">
        <v>0</v>
      </c>
      <c r="BE24" s="67">
        <v>3302</v>
      </c>
      <c r="BF24" s="67">
        <v>2443</v>
      </c>
      <c r="BG24" s="67">
        <v>0</v>
      </c>
      <c r="BH24" s="67">
        <v>184</v>
      </c>
      <c r="BI24" s="68">
        <v>675</v>
      </c>
      <c r="BJ24" s="118"/>
    </row>
    <row r="25" spans="1:62" ht="235.5" customHeight="1" x14ac:dyDescent="0.35">
      <c r="A25" s="135">
        <v>11</v>
      </c>
      <c r="B25" s="10" t="s">
        <v>0</v>
      </c>
      <c r="C25" s="15" t="s">
        <v>79</v>
      </c>
      <c r="D25" s="16">
        <v>1120</v>
      </c>
      <c r="E25" s="15" t="s">
        <v>119</v>
      </c>
      <c r="F25" s="15" t="s">
        <v>30</v>
      </c>
      <c r="G25" s="15" t="s">
        <v>67</v>
      </c>
      <c r="H25" s="15" t="s">
        <v>80</v>
      </c>
      <c r="I25" s="15" t="s">
        <v>21</v>
      </c>
      <c r="J25" s="15" t="s">
        <v>5</v>
      </c>
      <c r="K25" s="100">
        <v>0.46800000000000003</v>
      </c>
      <c r="L25" s="99" t="s">
        <v>76</v>
      </c>
      <c r="M25" s="97">
        <v>45107</v>
      </c>
      <c r="N25" s="97">
        <v>45366</v>
      </c>
      <c r="O25" s="97">
        <v>45651</v>
      </c>
      <c r="P25" s="134">
        <v>45656</v>
      </c>
      <c r="Q25" s="59">
        <f t="shared" si="6"/>
        <v>5935</v>
      </c>
      <c r="R25" s="60">
        <v>4392</v>
      </c>
      <c r="S25" s="60">
        <v>0</v>
      </c>
      <c r="T25" s="60">
        <v>331</v>
      </c>
      <c r="U25" s="60">
        <v>1212</v>
      </c>
      <c r="V25" s="62">
        <v>0</v>
      </c>
      <c r="W25" s="62">
        <v>0</v>
      </c>
      <c r="X25" s="62">
        <v>0</v>
      </c>
      <c r="Y25" s="62">
        <v>0</v>
      </c>
      <c r="Z25" s="69">
        <v>0</v>
      </c>
      <c r="AA25" s="62">
        <v>5935</v>
      </c>
      <c r="AB25" s="62">
        <v>4392</v>
      </c>
      <c r="AC25" s="62">
        <v>0</v>
      </c>
      <c r="AD25" s="62">
        <v>307</v>
      </c>
      <c r="AE25" s="63">
        <v>1236</v>
      </c>
      <c r="AF25" s="59">
        <f t="shared" si="7"/>
        <v>0</v>
      </c>
      <c r="AG25" s="60">
        <f t="shared" si="7"/>
        <v>0</v>
      </c>
      <c r="AH25" s="60">
        <f t="shared" si="7"/>
        <v>0</v>
      </c>
      <c r="AI25" s="60">
        <f t="shared" si="7"/>
        <v>0</v>
      </c>
      <c r="AJ25" s="60">
        <f t="shared" si="7"/>
        <v>0</v>
      </c>
      <c r="AK25" s="62">
        <v>0</v>
      </c>
      <c r="AL25" s="70">
        <v>0</v>
      </c>
      <c r="AM25" s="70">
        <v>0</v>
      </c>
      <c r="AN25" s="70">
        <v>0</v>
      </c>
      <c r="AO25" s="107">
        <v>0</v>
      </c>
      <c r="AP25" s="60">
        <v>0</v>
      </c>
      <c r="AQ25" s="60">
        <v>0</v>
      </c>
      <c r="AR25" s="60">
        <v>0</v>
      </c>
      <c r="AS25" s="60">
        <v>0</v>
      </c>
      <c r="AT25" s="65">
        <v>0</v>
      </c>
      <c r="AU25" s="66">
        <v>5935</v>
      </c>
      <c r="AV25" s="67">
        <v>4392</v>
      </c>
      <c r="AW25" s="67">
        <v>0</v>
      </c>
      <c r="AX25" s="67">
        <v>307</v>
      </c>
      <c r="AY25" s="67">
        <v>1236</v>
      </c>
      <c r="AZ25" s="67">
        <v>0</v>
      </c>
      <c r="BA25" s="67">
        <v>0</v>
      </c>
      <c r="BB25" s="67">
        <v>0</v>
      </c>
      <c r="BC25" s="67">
        <v>0</v>
      </c>
      <c r="BD25" s="67">
        <v>0</v>
      </c>
      <c r="BE25" s="67">
        <v>5935</v>
      </c>
      <c r="BF25" s="67">
        <v>4392</v>
      </c>
      <c r="BG25" s="67">
        <v>0</v>
      </c>
      <c r="BH25" s="67">
        <v>331</v>
      </c>
      <c r="BI25" s="68">
        <v>1212</v>
      </c>
      <c r="BJ25" s="118"/>
    </row>
    <row r="26" spans="1:62" ht="180" customHeight="1" x14ac:dyDescent="0.35">
      <c r="A26" s="135">
        <v>12</v>
      </c>
      <c r="B26" s="10" t="s">
        <v>0</v>
      </c>
      <c r="C26" s="15" t="s">
        <v>79</v>
      </c>
      <c r="D26" s="16">
        <v>219</v>
      </c>
      <c r="E26" s="15" t="s">
        <v>120</v>
      </c>
      <c r="F26" s="15" t="s">
        <v>31</v>
      </c>
      <c r="G26" s="15" t="s">
        <v>67</v>
      </c>
      <c r="H26" s="15" t="s">
        <v>80</v>
      </c>
      <c r="I26" s="15" t="s">
        <v>121</v>
      </c>
      <c r="J26" s="15" t="s">
        <v>5</v>
      </c>
      <c r="K26" s="100">
        <v>1.2</v>
      </c>
      <c r="L26" s="99" t="s">
        <v>76</v>
      </c>
      <c r="M26" s="97">
        <v>45015</v>
      </c>
      <c r="N26" s="97">
        <v>45046</v>
      </c>
      <c r="O26" s="97">
        <v>45285</v>
      </c>
      <c r="P26" s="134">
        <v>45290</v>
      </c>
      <c r="Q26" s="59">
        <f t="shared" si="6"/>
        <v>9500</v>
      </c>
      <c r="R26" s="60">
        <v>7442</v>
      </c>
      <c r="S26" s="60">
        <v>0</v>
      </c>
      <c r="T26" s="60">
        <v>2058</v>
      </c>
      <c r="U26" s="60">
        <v>0</v>
      </c>
      <c r="V26" s="62">
        <v>0</v>
      </c>
      <c r="W26" s="62">
        <v>0</v>
      </c>
      <c r="X26" s="62">
        <v>0</v>
      </c>
      <c r="Y26" s="62">
        <v>0</v>
      </c>
      <c r="Z26" s="69">
        <v>0</v>
      </c>
      <c r="AA26" s="62">
        <v>9500</v>
      </c>
      <c r="AB26" s="62">
        <v>7442</v>
      </c>
      <c r="AC26" s="62">
        <v>0</v>
      </c>
      <c r="AD26" s="62">
        <v>372</v>
      </c>
      <c r="AE26" s="63">
        <v>1686</v>
      </c>
      <c r="AF26" s="59">
        <v>9500</v>
      </c>
      <c r="AG26" s="60">
        <v>7442</v>
      </c>
      <c r="AH26" s="60">
        <v>0</v>
      </c>
      <c r="AI26" s="60">
        <v>372</v>
      </c>
      <c r="AJ26" s="60">
        <v>1686</v>
      </c>
      <c r="AK26" s="62">
        <v>0</v>
      </c>
      <c r="AL26" s="70">
        <v>0</v>
      </c>
      <c r="AM26" s="70">
        <v>0</v>
      </c>
      <c r="AN26" s="70">
        <v>0</v>
      </c>
      <c r="AO26" s="107">
        <v>0</v>
      </c>
      <c r="AP26" s="60">
        <v>9500</v>
      </c>
      <c r="AQ26" s="60">
        <v>7442</v>
      </c>
      <c r="AR26" s="60">
        <v>0</v>
      </c>
      <c r="AS26" s="60">
        <v>2058</v>
      </c>
      <c r="AT26" s="65">
        <v>0</v>
      </c>
      <c r="AU26" s="66">
        <v>0</v>
      </c>
      <c r="AV26" s="67">
        <v>0</v>
      </c>
      <c r="AW26" s="67">
        <v>0</v>
      </c>
      <c r="AX26" s="67">
        <v>0</v>
      </c>
      <c r="AY26" s="67">
        <v>0</v>
      </c>
      <c r="AZ26" s="67">
        <v>0</v>
      </c>
      <c r="BA26" s="67">
        <v>0</v>
      </c>
      <c r="BB26" s="67">
        <v>0</v>
      </c>
      <c r="BC26" s="67">
        <v>0</v>
      </c>
      <c r="BD26" s="67">
        <v>0</v>
      </c>
      <c r="BE26" s="67">
        <v>0</v>
      </c>
      <c r="BF26" s="67">
        <v>0</v>
      </c>
      <c r="BG26" s="67">
        <v>0</v>
      </c>
      <c r="BH26" s="67">
        <v>0</v>
      </c>
      <c r="BI26" s="68">
        <v>0</v>
      </c>
      <c r="BJ26" s="118"/>
    </row>
    <row r="27" spans="1:62" ht="127.5" customHeight="1" x14ac:dyDescent="0.35">
      <c r="A27" s="135">
        <v>13</v>
      </c>
      <c r="B27" s="10" t="s">
        <v>0</v>
      </c>
      <c r="C27" s="15" t="s">
        <v>79</v>
      </c>
      <c r="D27" s="16">
        <v>923</v>
      </c>
      <c r="E27" s="15" t="s">
        <v>122</v>
      </c>
      <c r="F27" s="15" t="s">
        <v>4</v>
      </c>
      <c r="G27" s="15" t="s">
        <v>67</v>
      </c>
      <c r="H27" s="15" t="s">
        <v>123</v>
      </c>
      <c r="I27" s="15" t="s">
        <v>124</v>
      </c>
      <c r="J27" s="15" t="s">
        <v>5</v>
      </c>
      <c r="K27" s="100">
        <v>0.45</v>
      </c>
      <c r="L27" s="99" t="s">
        <v>76</v>
      </c>
      <c r="M27" s="97">
        <v>45015</v>
      </c>
      <c r="N27" s="101">
        <v>45046</v>
      </c>
      <c r="O27" s="97">
        <v>45285</v>
      </c>
      <c r="P27" s="134">
        <v>45290</v>
      </c>
      <c r="Q27" s="59">
        <v>3040</v>
      </c>
      <c r="R27" s="60">
        <v>2381</v>
      </c>
      <c r="S27" s="60">
        <v>26</v>
      </c>
      <c r="T27" s="60">
        <v>127</v>
      </c>
      <c r="U27" s="60">
        <v>507</v>
      </c>
      <c r="V27" s="62">
        <v>0</v>
      </c>
      <c r="W27" s="62">
        <v>0</v>
      </c>
      <c r="X27" s="62">
        <v>0</v>
      </c>
      <c r="Y27" s="62">
        <v>0</v>
      </c>
      <c r="Z27" s="69">
        <v>0</v>
      </c>
      <c r="AA27" s="62">
        <v>3040</v>
      </c>
      <c r="AB27" s="62">
        <v>2381</v>
      </c>
      <c r="AC27" s="62">
        <v>26</v>
      </c>
      <c r="AD27" s="62">
        <v>127</v>
      </c>
      <c r="AE27" s="63">
        <v>507</v>
      </c>
      <c r="AF27" s="59">
        <v>3040</v>
      </c>
      <c r="AG27" s="60">
        <v>2381</v>
      </c>
      <c r="AH27" s="60">
        <v>26</v>
      </c>
      <c r="AI27" s="60">
        <v>127</v>
      </c>
      <c r="AJ27" s="60">
        <v>507</v>
      </c>
      <c r="AK27" s="62">
        <v>0</v>
      </c>
      <c r="AL27" s="70">
        <v>0</v>
      </c>
      <c r="AM27" s="70">
        <v>0</v>
      </c>
      <c r="AN27" s="70">
        <v>0</v>
      </c>
      <c r="AO27" s="107">
        <v>0</v>
      </c>
      <c r="AP27" s="60">
        <v>3040</v>
      </c>
      <c r="AQ27" s="60">
        <v>2381</v>
      </c>
      <c r="AR27" s="60">
        <v>26</v>
      </c>
      <c r="AS27" s="60">
        <v>127</v>
      </c>
      <c r="AT27" s="65">
        <v>507</v>
      </c>
      <c r="AU27" s="66">
        <v>0</v>
      </c>
      <c r="AV27" s="67">
        <v>0</v>
      </c>
      <c r="AW27" s="67">
        <v>0</v>
      </c>
      <c r="AX27" s="67">
        <v>0</v>
      </c>
      <c r="AY27" s="67">
        <v>0</v>
      </c>
      <c r="AZ27" s="67">
        <v>0</v>
      </c>
      <c r="BA27" s="67">
        <v>0</v>
      </c>
      <c r="BB27" s="67">
        <v>0</v>
      </c>
      <c r="BC27" s="67">
        <v>0</v>
      </c>
      <c r="BD27" s="67">
        <v>0</v>
      </c>
      <c r="BE27" s="67">
        <v>0</v>
      </c>
      <c r="BF27" s="67">
        <v>0</v>
      </c>
      <c r="BG27" s="67">
        <v>0</v>
      </c>
      <c r="BH27" s="67">
        <v>0</v>
      </c>
      <c r="BI27" s="68">
        <v>0</v>
      </c>
      <c r="BJ27" s="118"/>
    </row>
    <row r="28" spans="1:62" ht="117" customHeight="1" x14ac:dyDescent="0.35">
      <c r="A28" s="135">
        <v>14</v>
      </c>
      <c r="B28" s="10" t="s">
        <v>0</v>
      </c>
      <c r="C28" s="15" t="s">
        <v>81</v>
      </c>
      <c r="D28" s="16">
        <v>2920</v>
      </c>
      <c r="E28" s="15" t="s">
        <v>125</v>
      </c>
      <c r="F28" s="15" t="s">
        <v>32</v>
      </c>
      <c r="G28" s="15" t="s">
        <v>67</v>
      </c>
      <c r="H28" s="15" t="s">
        <v>80</v>
      </c>
      <c r="I28" s="15" t="s">
        <v>124</v>
      </c>
      <c r="J28" s="15" t="s">
        <v>126</v>
      </c>
      <c r="K28" s="100">
        <v>6.88</v>
      </c>
      <c r="L28" s="99" t="s">
        <v>127</v>
      </c>
      <c r="M28" s="97">
        <v>45107</v>
      </c>
      <c r="N28" s="97">
        <v>45366</v>
      </c>
      <c r="O28" s="97">
        <v>45651</v>
      </c>
      <c r="P28" s="134">
        <v>45656</v>
      </c>
      <c r="Q28" s="59">
        <v>36239</v>
      </c>
      <c r="R28" s="60">
        <v>28387</v>
      </c>
      <c r="S28" s="60">
        <v>303</v>
      </c>
      <c r="T28" s="60">
        <v>1510</v>
      </c>
      <c r="U28" s="60">
        <v>6040</v>
      </c>
      <c r="V28" s="62">
        <v>0</v>
      </c>
      <c r="W28" s="62">
        <v>0</v>
      </c>
      <c r="X28" s="62">
        <v>0</v>
      </c>
      <c r="Y28" s="62">
        <v>0</v>
      </c>
      <c r="Z28" s="69">
        <v>0</v>
      </c>
      <c r="AA28" s="62">
        <v>36239</v>
      </c>
      <c r="AB28" s="62">
        <v>28387</v>
      </c>
      <c r="AC28" s="62">
        <v>302</v>
      </c>
      <c r="AD28" s="62">
        <v>1510</v>
      </c>
      <c r="AE28" s="63">
        <v>6040</v>
      </c>
      <c r="AF28" s="59">
        <f t="shared" ref="AF28:AJ30" si="8">AG28*0.07</f>
        <v>0</v>
      </c>
      <c r="AG28" s="60">
        <f t="shared" si="8"/>
        <v>0</v>
      </c>
      <c r="AH28" s="60">
        <f t="shared" si="8"/>
        <v>0</v>
      </c>
      <c r="AI28" s="60">
        <f t="shared" si="8"/>
        <v>0</v>
      </c>
      <c r="AJ28" s="60">
        <f t="shared" si="8"/>
        <v>0</v>
      </c>
      <c r="AK28" s="62">
        <v>0</v>
      </c>
      <c r="AL28" s="70">
        <v>0</v>
      </c>
      <c r="AM28" s="70">
        <v>0</v>
      </c>
      <c r="AN28" s="70">
        <v>0</v>
      </c>
      <c r="AO28" s="107">
        <v>0</v>
      </c>
      <c r="AP28" s="60">
        <v>0</v>
      </c>
      <c r="AQ28" s="60">
        <v>0</v>
      </c>
      <c r="AR28" s="60">
        <v>0</v>
      </c>
      <c r="AS28" s="60">
        <v>0</v>
      </c>
      <c r="AT28" s="65">
        <v>0</v>
      </c>
      <c r="AU28" s="66">
        <v>36239</v>
      </c>
      <c r="AV28" s="67">
        <v>28387</v>
      </c>
      <c r="AW28" s="67">
        <v>302</v>
      </c>
      <c r="AX28" s="67">
        <v>1510</v>
      </c>
      <c r="AY28" s="67">
        <v>6040</v>
      </c>
      <c r="AZ28" s="67">
        <v>0</v>
      </c>
      <c r="BA28" s="67">
        <v>0</v>
      </c>
      <c r="BB28" s="67">
        <v>0</v>
      </c>
      <c r="BC28" s="67">
        <v>0</v>
      </c>
      <c r="BD28" s="67">
        <v>0</v>
      </c>
      <c r="BE28" s="67">
        <v>36239</v>
      </c>
      <c r="BF28" s="67">
        <v>28387</v>
      </c>
      <c r="BG28" s="67">
        <v>303</v>
      </c>
      <c r="BH28" s="67">
        <v>1510</v>
      </c>
      <c r="BI28" s="68">
        <v>6040</v>
      </c>
      <c r="BJ28" s="118"/>
    </row>
    <row r="29" spans="1:62" ht="166.7" customHeight="1" x14ac:dyDescent="0.35">
      <c r="A29" s="135">
        <v>15</v>
      </c>
      <c r="B29" s="10" t="s">
        <v>0</v>
      </c>
      <c r="C29" s="15" t="s">
        <v>33</v>
      </c>
      <c r="D29" s="16">
        <v>3912</v>
      </c>
      <c r="E29" s="15" t="s">
        <v>128</v>
      </c>
      <c r="F29" s="15" t="s">
        <v>34</v>
      </c>
      <c r="G29" s="15" t="s">
        <v>67</v>
      </c>
      <c r="H29" s="15" t="s">
        <v>80</v>
      </c>
      <c r="I29" s="15" t="s">
        <v>21</v>
      </c>
      <c r="J29" s="15" t="s">
        <v>5</v>
      </c>
      <c r="K29" s="100">
        <v>8.16</v>
      </c>
      <c r="L29" s="99" t="s">
        <v>127</v>
      </c>
      <c r="M29" s="97">
        <v>45107</v>
      </c>
      <c r="N29" s="97">
        <v>45366</v>
      </c>
      <c r="O29" s="97">
        <v>45651</v>
      </c>
      <c r="P29" s="134">
        <v>45656</v>
      </c>
      <c r="Q29" s="59">
        <v>56260</v>
      </c>
      <c r="R29" s="60">
        <v>44071</v>
      </c>
      <c r="S29" s="60">
        <v>469</v>
      </c>
      <c r="T29" s="60">
        <v>2344</v>
      </c>
      <c r="U29" s="60">
        <v>9376</v>
      </c>
      <c r="V29" s="62">
        <v>0</v>
      </c>
      <c r="W29" s="62">
        <v>0</v>
      </c>
      <c r="X29" s="62">
        <v>0</v>
      </c>
      <c r="Y29" s="62">
        <v>0</v>
      </c>
      <c r="Z29" s="69">
        <v>0</v>
      </c>
      <c r="AA29" s="62">
        <v>56260</v>
      </c>
      <c r="AB29" s="62">
        <v>44071</v>
      </c>
      <c r="AC29" s="62">
        <v>469</v>
      </c>
      <c r="AD29" s="62">
        <v>2344</v>
      </c>
      <c r="AE29" s="63">
        <v>9376</v>
      </c>
      <c r="AF29" s="59">
        <f t="shared" si="8"/>
        <v>0</v>
      </c>
      <c r="AG29" s="60">
        <f t="shared" si="8"/>
        <v>0</v>
      </c>
      <c r="AH29" s="60">
        <f t="shared" si="8"/>
        <v>0</v>
      </c>
      <c r="AI29" s="60">
        <f t="shared" si="8"/>
        <v>0</v>
      </c>
      <c r="AJ29" s="60">
        <f t="shared" si="8"/>
        <v>0</v>
      </c>
      <c r="AK29" s="62">
        <v>0</v>
      </c>
      <c r="AL29" s="70">
        <v>0</v>
      </c>
      <c r="AM29" s="70">
        <v>0</v>
      </c>
      <c r="AN29" s="70">
        <v>0</v>
      </c>
      <c r="AO29" s="107">
        <v>0</v>
      </c>
      <c r="AP29" s="60">
        <v>0</v>
      </c>
      <c r="AQ29" s="60">
        <v>0</v>
      </c>
      <c r="AR29" s="60">
        <v>0</v>
      </c>
      <c r="AS29" s="60">
        <v>0</v>
      </c>
      <c r="AT29" s="65">
        <v>0</v>
      </c>
      <c r="AU29" s="66">
        <v>56260</v>
      </c>
      <c r="AV29" s="67">
        <v>44071</v>
      </c>
      <c r="AW29" s="67">
        <v>469</v>
      </c>
      <c r="AX29" s="67">
        <v>2344</v>
      </c>
      <c r="AY29" s="67">
        <v>9376</v>
      </c>
      <c r="AZ29" s="67">
        <v>0</v>
      </c>
      <c r="BA29" s="67">
        <v>0</v>
      </c>
      <c r="BB29" s="67">
        <v>0</v>
      </c>
      <c r="BC29" s="67">
        <v>0</v>
      </c>
      <c r="BD29" s="67">
        <v>0</v>
      </c>
      <c r="BE29" s="67">
        <v>56260</v>
      </c>
      <c r="BF29" s="67">
        <v>44071</v>
      </c>
      <c r="BG29" s="67">
        <v>469</v>
      </c>
      <c r="BH29" s="67">
        <v>2344</v>
      </c>
      <c r="BI29" s="68">
        <v>9376</v>
      </c>
      <c r="BJ29" s="118"/>
    </row>
    <row r="30" spans="1:62" ht="199.5" customHeight="1" x14ac:dyDescent="0.35">
      <c r="A30" s="135">
        <v>16</v>
      </c>
      <c r="B30" s="10" t="s">
        <v>0</v>
      </c>
      <c r="C30" s="15" t="s">
        <v>35</v>
      </c>
      <c r="D30" s="16">
        <v>134</v>
      </c>
      <c r="E30" s="15" t="s">
        <v>129</v>
      </c>
      <c r="F30" s="15" t="s">
        <v>36</v>
      </c>
      <c r="G30" s="15" t="s">
        <v>67</v>
      </c>
      <c r="H30" s="15" t="s">
        <v>80</v>
      </c>
      <c r="I30" s="15" t="s">
        <v>21</v>
      </c>
      <c r="J30" s="15" t="s">
        <v>5</v>
      </c>
      <c r="K30" s="100">
        <v>1</v>
      </c>
      <c r="L30" s="99" t="s">
        <v>76</v>
      </c>
      <c r="M30" s="97">
        <v>45107</v>
      </c>
      <c r="N30" s="97">
        <v>45366</v>
      </c>
      <c r="O30" s="97">
        <v>45651</v>
      </c>
      <c r="P30" s="134">
        <v>45656</v>
      </c>
      <c r="Q30" s="59">
        <v>6000</v>
      </c>
      <c r="R30" s="60">
        <v>4700</v>
      </c>
      <c r="S30" s="60">
        <v>68</v>
      </c>
      <c r="T30" s="60">
        <v>472</v>
      </c>
      <c r="U30" s="60">
        <v>760</v>
      </c>
      <c r="V30" s="62">
        <v>0</v>
      </c>
      <c r="W30" s="62">
        <v>0</v>
      </c>
      <c r="X30" s="62">
        <v>0</v>
      </c>
      <c r="Y30" s="62">
        <v>0</v>
      </c>
      <c r="Z30" s="69">
        <v>0</v>
      </c>
      <c r="AA30" s="62">
        <v>6000</v>
      </c>
      <c r="AB30" s="62">
        <v>4700</v>
      </c>
      <c r="AC30" s="62">
        <v>68</v>
      </c>
      <c r="AD30" s="62">
        <v>472</v>
      </c>
      <c r="AE30" s="63">
        <v>760</v>
      </c>
      <c r="AF30" s="59">
        <f t="shared" si="8"/>
        <v>0</v>
      </c>
      <c r="AG30" s="60">
        <f t="shared" si="8"/>
        <v>0</v>
      </c>
      <c r="AH30" s="60">
        <f t="shared" si="8"/>
        <v>0</v>
      </c>
      <c r="AI30" s="60">
        <f t="shared" si="8"/>
        <v>0</v>
      </c>
      <c r="AJ30" s="60">
        <f t="shared" si="8"/>
        <v>0</v>
      </c>
      <c r="AK30" s="62">
        <v>0</v>
      </c>
      <c r="AL30" s="70">
        <v>0</v>
      </c>
      <c r="AM30" s="70">
        <v>0</v>
      </c>
      <c r="AN30" s="70">
        <v>0</v>
      </c>
      <c r="AO30" s="107">
        <v>0</v>
      </c>
      <c r="AP30" s="60">
        <v>0</v>
      </c>
      <c r="AQ30" s="60">
        <v>0</v>
      </c>
      <c r="AR30" s="60">
        <v>0</v>
      </c>
      <c r="AS30" s="60">
        <v>0</v>
      </c>
      <c r="AT30" s="65">
        <v>0</v>
      </c>
      <c r="AU30" s="66">
        <v>6000</v>
      </c>
      <c r="AV30" s="67">
        <v>4700</v>
      </c>
      <c r="AW30" s="67">
        <v>68</v>
      </c>
      <c r="AX30" s="67">
        <v>472</v>
      </c>
      <c r="AY30" s="67">
        <v>760</v>
      </c>
      <c r="AZ30" s="67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6000</v>
      </c>
      <c r="BF30" s="67">
        <v>4700</v>
      </c>
      <c r="BG30" s="67">
        <v>68</v>
      </c>
      <c r="BH30" s="67">
        <v>472</v>
      </c>
      <c r="BI30" s="68">
        <v>760</v>
      </c>
      <c r="BJ30" s="118"/>
    </row>
    <row r="31" spans="1:62" ht="199.5" customHeight="1" x14ac:dyDescent="0.35">
      <c r="A31" s="135">
        <v>17</v>
      </c>
      <c r="B31" s="10" t="s">
        <v>0</v>
      </c>
      <c r="C31" s="15" t="s">
        <v>37</v>
      </c>
      <c r="D31" s="16">
        <v>411</v>
      </c>
      <c r="E31" s="15" t="s">
        <v>130</v>
      </c>
      <c r="F31" s="15" t="s">
        <v>38</v>
      </c>
      <c r="G31" s="15" t="s">
        <v>67</v>
      </c>
      <c r="H31" s="15" t="s">
        <v>80</v>
      </c>
      <c r="I31" s="15" t="s">
        <v>21</v>
      </c>
      <c r="J31" s="15" t="s">
        <v>5</v>
      </c>
      <c r="K31" s="100">
        <v>1.768</v>
      </c>
      <c r="L31" s="99" t="s">
        <v>76</v>
      </c>
      <c r="M31" s="97">
        <v>45107</v>
      </c>
      <c r="N31" s="97">
        <v>45366</v>
      </c>
      <c r="O31" s="97">
        <v>45651</v>
      </c>
      <c r="P31" s="134">
        <v>45656</v>
      </c>
      <c r="Q31" s="59">
        <v>10609</v>
      </c>
      <c r="R31" s="60">
        <v>8310</v>
      </c>
      <c r="S31" s="60">
        <v>121</v>
      </c>
      <c r="T31" s="60">
        <v>834</v>
      </c>
      <c r="U31" s="60">
        <v>1344</v>
      </c>
      <c r="V31" s="62">
        <v>0</v>
      </c>
      <c r="W31" s="62">
        <v>0</v>
      </c>
      <c r="X31" s="62">
        <v>0</v>
      </c>
      <c r="Y31" s="62">
        <v>0</v>
      </c>
      <c r="Z31" s="69">
        <v>0</v>
      </c>
      <c r="AA31" s="62">
        <v>10609</v>
      </c>
      <c r="AB31" s="62">
        <v>8310</v>
      </c>
      <c r="AC31" s="62">
        <v>121</v>
      </c>
      <c r="AD31" s="62">
        <v>834</v>
      </c>
      <c r="AE31" s="63">
        <v>1344</v>
      </c>
      <c r="AF31" s="59">
        <v>0</v>
      </c>
      <c r="AG31" s="60">
        <v>0</v>
      </c>
      <c r="AH31" s="60">
        <v>0</v>
      </c>
      <c r="AI31" s="60">
        <v>0</v>
      </c>
      <c r="AJ31" s="60">
        <v>0</v>
      </c>
      <c r="AK31" s="62">
        <v>0</v>
      </c>
      <c r="AL31" s="70">
        <v>0</v>
      </c>
      <c r="AM31" s="70">
        <v>0</v>
      </c>
      <c r="AN31" s="70">
        <v>0</v>
      </c>
      <c r="AO31" s="107">
        <v>0</v>
      </c>
      <c r="AP31" s="60">
        <v>0</v>
      </c>
      <c r="AQ31" s="60">
        <v>0</v>
      </c>
      <c r="AR31" s="60">
        <v>0</v>
      </c>
      <c r="AS31" s="60">
        <v>0</v>
      </c>
      <c r="AT31" s="65">
        <v>0</v>
      </c>
      <c r="AU31" s="66">
        <v>10609</v>
      </c>
      <c r="AV31" s="67">
        <v>8310</v>
      </c>
      <c r="AW31" s="67">
        <v>121</v>
      </c>
      <c r="AX31" s="67">
        <v>834</v>
      </c>
      <c r="AY31" s="67">
        <v>1344</v>
      </c>
      <c r="AZ31" s="67">
        <v>0</v>
      </c>
      <c r="BA31" s="67">
        <v>0</v>
      </c>
      <c r="BB31" s="67">
        <v>0</v>
      </c>
      <c r="BC31" s="67">
        <v>0</v>
      </c>
      <c r="BD31" s="67">
        <v>0</v>
      </c>
      <c r="BE31" s="67">
        <v>10609</v>
      </c>
      <c r="BF31" s="67">
        <v>8310</v>
      </c>
      <c r="BG31" s="67">
        <v>121</v>
      </c>
      <c r="BH31" s="67">
        <v>834</v>
      </c>
      <c r="BI31" s="68">
        <v>1344</v>
      </c>
      <c r="BJ31" s="118"/>
    </row>
    <row r="32" spans="1:62" ht="315" customHeight="1" x14ac:dyDescent="0.35">
      <c r="A32" s="135">
        <v>18</v>
      </c>
      <c r="B32" s="10" t="s">
        <v>0</v>
      </c>
      <c r="C32" s="15" t="s">
        <v>39</v>
      </c>
      <c r="D32" s="16">
        <v>1927</v>
      </c>
      <c r="E32" s="15" t="s">
        <v>131</v>
      </c>
      <c r="F32" s="15" t="s">
        <v>82</v>
      </c>
      <c r="G32" s="15" t="s">
        <v>67</v>
      </c>
      <c r="H32" s="15" t="s">
        <v>80</v>
      </c>
      <c r="I32" s="15" t="s">
        <v>21</v>
      </c>
      <c r="J32" s="15" t="s">
        <v>5</v>
      </c>
      <c r="K32" s="100">
        <v>4.2380000000000004</v>
      </c>
      <c r="L32" s="99" t="s">
        <v>76</v>
      </c>
      <c r="M32" s="97">
        <v>45107</v>
      </c>
      <c r="N32" s="97">
        <v>45366</v>
      </c>
      <c r="O32" s="97">
        <v>45651</v>
      </c>
      <c r="P32" s="134">
        <v>45656</v>
      </c>
      <c r="Q32" s="59">
        <v>25428</v>
      </c>
      <c r="R32" s="60">
        <v>19919</v>
      </c>
      <c r="S32" s="60">
        <v>290</v>
      </c>
      <c r="T32" s="60">
        <v>1999</v>
      </c>
      <c r="U32" s="60">
        <v>3221</v>
      </c>
      <c r="V32" s="62">
        <v>0</v>
      </c>
      <c r="W32" s="62">
        <v>0</v>
      </c>
      <c r="X32" s="62">
        <v>0</v>
      </c>
      <c r="Y32" s="62">
        <v>0</v>
      </c>
      <c r="Z32" s="69">
        <v>0</v>
      </c>
      <c r="AA32" s="62">
        <v>25428</v>
      </c>
      <c r="AB32" s="62">
        <v>19919</v>
      </c>
      <c r="AC32" s="62">
        <v>290</v>
      </c>
      <c r="AD32" s="62">
        <v>1999</v>
      </c>
      <c r="AE32" s="63">
        <v>3221</v>
      </c>
      <c r="AF32" s="59">
        <f t="shared" ref="AF32:AJ39" si="9">AG32*0.07</f>
        <v>0</v>
      </c>
      <c r="AG32" s="60">
        <f t="shared" si="9"/>
        <v>0</v>
      </c>
      <c r="AH32" s="60">
        <f t="shared" si="9"/>
        <v>0</v>
      </c>
      <c r="AI32" s="60">
        <f t="shared" si="9"/>
        <v>0</v>
      </c>
      <c r="AJ32" s="60">
        <f t="shared" si="9"/>
        <v>0</v>
      </c>
      <c r="AK32" s="62">
        <v>0</v>
      </c>
      <c r="AL32" s="70">
        <v>0</v>
      </c>
      <c r="AM32" s="70">
        <v>0</v>
      </c>
      <c r="AN32" s="70">
        <v>0</v>
      </c>
      <c r="AO32" s="107">
        <v>0</v>
      </c>
      <c r="AP32" s="60">
        <v>0</v>
      </c>
      <c r="AQ32" s="60">
        <v>0</v>
      </c>
      <c r="AR32" s="60">
        <v>0</v>
      </c>
      <c r="AS32" s="60">
        <v>0</v>
      </c>
      <c r="AT32" s="65">
        <v>0</v>
      </c>
      <c r="AU32" s="66">
        <v>25428</v>
      </c>
      <c r="AV32" s="67">
        <v>19919</v>
      </c>
      <c r="AW32" s="67">
        <v>290</v>
      </c>
      <c r="AX32" s="67">
        <v>1999</v>
      </c>
      <c r="AY32" s="67">
        <v>3221</v>
      </c>
      <c r="AZ32" s="67">
        <v>0</v>
      </c>
      <c r="BA32" s="67">
        <v>0</v>
      </c>
      <c r="BB32" s="67">
        <v>0</v>
      </c>
      <c r="BC32" s="67">
        <v>0</v>
      </c>
      <c r="BD32" s="67">
        <v>0</v>
      </c>
      <c r="BE32" s="67">
        <v>25428</v>
      </c>
      <c r="BF32" s="67">
        <v>19919</v>
      </c>
      <c r="BG32" s="67">
        <v>290</v>
      </c>
      <c r="BH32" s="67">
        <v>1999</v>
      </c>
      <c r="BI32" s="68">
        <v>3221</v>
      </c>
      <c r="BJ32" s="118"/>
    </row>
    <row r="33" spans="1:62" ht="190.5" customHeight="1" x14ac:dyDescent="0.35">
      <c r="A33" s="135">
        <v>19</v>
      </c>
      <c r="B33" s="10" t="s">
        <v>0</v>
      </c>
      <c r="C33" s="15" t="s">
        <v>40</v>
      </c>
      <c r="D33" s="16">
        <v>4213</v>
      </c>
      <c r="E33" s="15" t="s">
        <v>132</v>
      </c>
      <c r="F33" s="15" t="s">
        <v>41</v>
      </c>
      <c r="G33" s="15" t="s">
        <v>67</v>
      </c>
      <c r="H33" s="15" t="s">
        <v>80</v>
      </c>
      <c r="I33" s="15" t="s">
        <v>21</v>
      </c>
      <c r="J33" s="15" t="s">
        <v>5</v>
      </c>
      <c r="K33" s="100">
        <v>6.59</v>
      </c>
      <c r="L33" s="99" t="s">
        <v>76</v>
      </c>
      <c r="M33" s="97">
        <v>45107</v>
      </c>
      <c r="N33" s="97">
        <v>45366</v>
      </c>
      <c r="O33" s="97">
        <v>45651</v>
      </c>
      <c r="P33" s="134">
        <v>45656</v>
      </c>
      <c r="Q33" s="59">
        <v>39540</v>
      </c>
      <c r="R33" s="60">
        <v>30971</v>
      </c>
      <c r="S33" s="60">
        <v>408</v>
      </c>
      <c r="T33" s="60">
        <v>2362</v>
      </c>
      <c r="U33" s="60">
        <v>5799</v>
      </c>
      <c r="V33" s="62">
        <v>0</v>
      </c>
      <c r="W33" s="62">
        <v>0</v>
      </c>
      <c r="X33" s="62">
        <v>0</v>
      </c>
      <c r="Y33" s="62">
        <v>0</v>
      </c>
      <c r="Z33" s="69">
        <v>0</v>
      </c>
      <c r="AA33" s="62">
        <v>39540</v>
      </c>
      <c r="AB33" s="62">
        <v>30971</v>
      </c>
      <c r="AC33" s="62">
        <v>408</v>
      </c>
      <c r="AD33" s="62">
        <v>2362</v>
      </c>
      <c r="AE33" s="63">
        <v>5799</v>
      </c>
      <c r="AF33" s="59">
        <f t="shared" si="9"/>
        <v>0</v>
      </c>
      <c r="AG33" s="60">
        <f t="shared" si="9"/>
        <v>0</v>
      </c>
      <c r="AH33" s="60">
        <f t="shared" si="9"/>
        <v>0</v>
      </c>
      <c r="AI33" s="60">
        <f t="shared" si="9"/>
        <v>0</v>
      </c>
      <c r="AJ33" s="60">
        <f t="shared" si="9"/>
        <v>0</v>
      </c>
      <c r="AK33" s="62">
        <v>0</v>
      </c>
      <c r="AL33" s="70">
        <v>0</v>
      </c>
      <c r="AM33" s="70">
        <v>0</v>
      </c>
      <c r="AN33" s="70">
        <v>0</v>
      </c>
      <c r="AO33" s="107">
        <v>0</v>
      </c>
      <c r="AP33" s="60">
        <v>0</v>
      </c>
      <c r="AQ33" s="60">
        <v>0</v>
      </c>
      <c r="AR33" s="60">
        <v>0</v>
      </c>
      <c r="AS33" s="60">
        <v>0</v>
      </c>
      <c r="AT33" s="65">
        <v>0</v>
      </c>
      <c r="AU33" s="66">
        <v>39540</v>
      </c>
      <c r="AV33" s="67">
        <v>30971</v>
      </c>
      <c r="AW33" s="67">
        <v>408</v>
      </c>
      <c r="AX33" s="67">
        <v>2362</v>
      </c>
      <c r="AY33" s="67">
        <v>5799</v>
      </c>
      <c r="AZ33" s="67">
        <v>0</v>
      </c>
      <c r="BA33" s="67">
        <v>0</v>
      </c>
      <c r="BB33" s="67">
        <v>0</v>
      </c>
      <c r="BC33" s="67">
        <v>0</v>
      </c>
      <c r="BD33" s="67">
        <v>0</v>
      </c>
      <c r="BE33" s="67">
        <v>39540</v>
      </c>
      <c r="BF33" s="67">
        <v>30971</v>
      </c>
      <c r="BG33" s="67">
        <v>408</v>
      </c>
      <c r="BH33" s="67">
        <v>2362</v>
      </c>
      <c r="BI33" s="68">
        <v>5799</v>
      </c>
      <c r="BJ33" s="118"/>
    </row>
    <row r="34" spans="1:62" ht="153" customHeight="1" x14ac:dyDescent="0.35">
      <c r="A34" s="135">
        <v>20</v>
      </c>
      <c r="B34" s="10" t="s">
        <v>0</v>
      </c>
      <c r="C34" s="15" t="s">
        <v>40</v>
      </c>
      <c r="D34" s="16">
        <v>230</v>
      </c>
      <c r="E34" s="15" t="s">
        <v>133</v>
      </c>
      <c r="F34" s="15" t="s">
        <v>42</v>
      </c>
      <c r="G34" s="15" t="s">
        <v>67</v>
      </c>
      <c r="H34" s="15" t="s">
        <v>80</v>
      </c>
      <c r="I34" s="15" t="s">
        <v>21</v>
      </c>
      <c r="J34" s="15" t="s">
        <v>5</v>
      </c>
      <c r="K34" s="100">
        <v>0.746</v>
      </c>
      <c r="L34" s="99" t="s">
        <v>76</v>
      </c>
      <c r="M34" s="97">
        <v>45107</v>
      </c>
      <c r="N34" s="97">
        <v>45366</v>
      </c>
      <c r="O34" s="97">
        <v>45651</v>
      </c>
      <c r="P34" s="134">
        <v>45656</v>
      </c>
      <c r="Q34" s="59">
        <v>4476</v>
      </c>
      <c r="R34" s="60">
        <v>3507</v>
      </c>
      <c r="S34" s="60">
        <v>45</v>
      </c>
      <c r="T34" s="60">
        <v>267</v>
      </c>
      <c r="U34" s="60">
        <v>656</v>
      </c>
      <c r="V34" s="62">
        <v>0</v>
      </c>
      <c r="W34" s="62">
        <v>0</v>
      </c>
      <c r="X34" s="62">
        <v>0</v>
      </c>
      <c r="Y34" s="62">
        <v>0</v>
      </c>
      <c r="Z34" s="69">
        <v>0</v>
      </c>
      <c r="AA34" s="62">
        <v>4476</v>
      </c>
      <c r="AB34" s="62">
        <v>3507</v>
      </c>
      <c r="AC34" s="62">
        <v>45</v>
      </c>
      <c r="AD34" s="62">
        <v>267</v>
      </c>
      <c r="AE34" s="63">
        <v>656</v>
      </c>
      <c r="AF34" s="59">
        <f t="shared" si="9"/>
        <v>0</v>
      </c>
      <c r="AG34" s="60">
        <f t="shared" si="9"/>
        <v>0</v>
      </c>
      <c r="AH34" s="60">
        <f t="shared" si="9"/>
        <v>0</v>
      </c>
      <c r="AI34" s="60">
        <f t="shared" si="9"/>
        <v>0</v>
      </c>
      <c r="AJ34" s="60">
        <f t="shared" si="9"/>
        <v>0</v>
      </c>
      <c r="AK34" s="62">
        <v>0</v>
      </c>
      <c r="AL34" s="70">
        <v>0</v>
      </c>
      <c r="AM34" s="70">
        <v>0</v>
      </c>
      <c r="AN34" s="70">
        <v>0</v>
      </c>
      <c r="AO34" s="107">
        <v>0</v>
      </c>
      <c r="AP34" s="60">
        <v>0</v>
      </c>
      <c r="AQ34" s="60">
        <v>0</v>
      </c>
      <c r="AR34" s="60">
        <v>0</v>
      </c>
      <c r="AS34" s="60">
        <v>0</v>
      </c>
      <c r="AT34" s="65">
        <v>0</v>
      </c>
      <c r="AU34" s="66">
        <v>4476</v>
      </c>
      <c r="AV34" s="67">
        <v>3507</v>
      </c>
      <c r="AW34" s="67">
        <v>45</v>
      </c>
      <c r="AX34" s="67">
        <v>267</v>
      </c>
      <c r="AY34" s="67">
        <v>656</v>
      </c>
      <c r="AZ34" s="67">
        <v>0</v>
      </c>
      <c r="BA34" s="67">
        <v>0</v>
      </c>
      <c r="BB34" s="67">
        <v>0</v>
      </c>
      <c r="BC34" s="67">
        <v>0</v>
      </c>
      <c r="BD34" s="67">
        <v>0</v>
      </c>
      <c r="BE34" s="67">
        <v>4476</v>
      </c>
      <c r="BF34" s="67">
        <v>3507</v>
      </c>
      <c r="BG34" s="67">
        <v>45</v>
      </c>
      <c r="BH34" s="67">
        <v>267</v>
      </c>
      <c r="BI34" s="68">
        <v>656</v>
      </c>
      <c r="BJ34" s="118"/>
    </row>
    <row r="35" spans="1:62" ht="153" customHeight="1" x14ac:dyDescent="0.35">
      <c r="A35" s="135">
        <v>21</v>
      </c>
      <c r="B35" s="10" t="s">
        <v>0</v>
      </c>
      <c r="C35" s="15" t="s">
        <v>40</v>
      </c>
      <c r="D35" s="16">
        <v>183</v>
      </c>
      <c r="E35" s="15" t="s">
        <v>134</v>
      </c>
      <c r="F35" s="15" t="s">
        <v>43</v>
      </c>
      <c r="G35" s="15" t="s">
        <v>67</v>
      </c>
      <c r="H35" s="15" t="s">
        <v>80</v>
      </c>
      <c r="I35" s="15" t="s">
        <v>21</v>
      </c>
      <c r="J35" s="15" t="s">
        <v>5</v>
      </c>
      <c r="K35" s="100">
        <v>0.5</v>
      </c>
      <c r="L35" s="99" t="s">
        <v>76</v>
      </c>
      <c r="M35" s="97">
        <v>45107</v>
      </c>
      <c r="N35" s="97">
        <v>45366</v>
      </c>
      <c r="O35" s="97">
        <v>45651</v>
      </c>
      <c r="P35" s="134">
        <v>45656</v>
      </c>
      <c r="Q35" s="59">
        <v>3000</v>
      </c>
      <c r="R35" s="60">
        <v>2350</v>
      </c>
      <c r="S35" s="60">
        <v>31</v>
      </c>
      <c r="T35" s="60">
        <v>179</v>
      </c>
      <c r="U35" s="60">
        <v>440</v>
      </c>
      <c r="V35" s="62">
        <v>0</v>
      </c>
      <c r="W35" s="62">
        <v>0</v>
      </c>
      <c r="X35" s="62">
        <v>0</v>
      </c>
      <c r="Y35" s="62">
        <v>0</v>
      </c>
      <c r="Z35" s="69">
        <v>0</v>
      </c>
      <c r="AA35" s="62">
        <v>3000</v>
      </c>
      <c r="AB35" s="62">
        <v>2350</v>
      </c>
      <c r="AC35" s="62">
        <v>31</v>
      </c>
      <c r="AD35" s="62">
        <v>179</v>
      </c>
      <c r="AE35" s="63">
        <v>440</v>
      </c>
      <c r="AF35" s="59">
        <f t="shared" si="9"/>
        <v>0</v>
      </c>
      <c r="AG35" s="60">
        <f t="shared" si="9"/>
        <v>0</v>
      </c>
      <c r="AH35" s="60">
        <f t="shared" si="9"/>
        <v>0</v>
      </c>
      <c r="AI35" s="60">
        <f t="shared" si="9"/>
        <v>0</v>
      </c>
      <c r="AJ35" s="60">
        <f t="shared" si="9"/>
        <v>0</v>
      </c>
      <c r="AK35" s="62">
        <v>0</v>
      </c>
      <c r="AL35" s="70">
        <v>0</v>
      </c>
      <c r="AM35" s="70">
        <v>0</v>
      </c>
      <c r="AN35" s="70">
        <v>0</v>
      </c>
      <c r="AO35" s="107">
        <v>0</v>
      </c>
      <c r="AP35" s="60">
        <v>0</v>
      </c>
      <c r="AQ35" s="60">
        <v>0</v>
      </c>
      <c r="AR35" s="60">
        <v>0</v>
      </c>
      <c r="AS35" s="60">
        <v>0</v>
      </c>
      <c r="AT35" s="65">
        <v>0</v>
      </c>
      <c r="AU35" s="66">
        <v>3000</v>
      </c>
      <c r="AV35" s="67">
        <v>2350</v>
      </c>
      <c r="AW35" s="67">
        <v>31</v>
      </c>
      <c r="AX35" s="67">
        <v>179</v>
      </c>
      <c r="AY35" s="67">
        <v>440</v>
      </c>
      <c r="AZ35" s="67">
        <v>0</v>
      </c>
      <c r="BA35" s="67">
        <v>0</v>
      </c>
      <c r="BB35" s="67">
        <v>0</v>
      </c>
      <c r="BC35" s="67">
        <v>0</v>
      </c>
      <c r="BD35" s="67">
        <v>0</v>
      </c>
      <c r="BE35" s="67">
        <v>3000</v>
      </c>
      <c r="BF35" s="67">
        <v>2350</v>
      </c>
      <c r="BG35" s="67">
        <v>31</v>
      </c>
      <c r="BH35" s="67">
        <v>179</v>
      </c>
      <c r="BI35" s="68">
        <v>440</v>
      </c>
      <c r="BJ35" s="118"/>
    </row>
    <row r="36" spans="1:62" ht="187.5" customHeight="1" x14ac:dyDescent="0.35">
      <c r="A36" s="135">
        <v>22</v>
      </c>
      <c r="B36" s="10" t="s">
        <v>0</v>
      </c>
      <c r="C36" s="15" t="s">
        <v>44</v>
      </c>
      <c r="D36" s="16">
        <v>2398</v>
      </c>
      <c r="E36" s="15" t="s">
        <v>135</v>
      </c>
      <c r="F36" s="15" t="s">
        <v>45</v>
      </c>
      <c r="G36" s="15" t="s">
        <v>67</v>
      </c>
      <c r="H36" s="15" t="s">
        <v>80</v>
      </c>
      <c r="I36" s="15" t="s">
        <v>21</v>
      </c>
      <c r="J36" s="15" t="s">
        <v>5</v>
      </c>
      <c r="K36" s="100">
        <v>1.5</v>
      </c>
      <c r="L36" s="99" t="s">
        <v>76</v>
      </c>
      <c r="M36" s="97">
        <v>45107</v>
      </c>
      <c r="N36" s="97">
        <v>45366</v>
      </c>
      <c r="O36" s="97">
        <v>45651</v>
      </c>
      <c r="P36" s="134">
        <v>45656</v>
      </c>
      <c r="Q36" s="59">
        <v>9000</v>
      </c>
      <c r="R36" s="60">
        <v>7050</v>
      </c>
      <c r="S36" s="60">
        <v>75</v>
      </c>
      <c r="T36" s="60">
        <v>375</v>
      </c>
      <c r="U36" s="60">
        <v>1500</v>
      </c>
      <c r="V36" s="62">
        <v>0</v>
      </c>
      <c r="W36" s="62">
        <v>0</v>
      </c>
      <c r="X36" s="62">
        <v>0</v>
      </c>
      <c r="Y36" s="62">
        <v>0</v>
      </c>
      <c r="Z36" s="69">
        <v>0</v>
      </c>
      <c r="AA36" s="62">
        <v>9000</v>
      </c>
      <c r="AB36" s="62">
        <v>7050</v>
      </c>
      <c r="AC36" s="62">
        <v>75</v>
      </c>
      <c r="AD36" s="62">
        <v>375</v>
      </c>
      <c r="AE36" s="63">
        <v>1500</v>
      </c>
      <c r="AF36" s="59">
        <f t="shared" si="9"/>
        <v>0</v>
      </c>
      <c r="AG36" s="60">
        <f t="shared" si="9"/>
        <v>0</v>
      </c>
      <c r="AH36" s="60">
        <f t="shared" si="9"/>
        <v>0</v>
      </c>
      <c r="AI36" s="60">
        <f t="shared" si="9"/>
        <v>0</v>
      </c>
      <c r="AJ36" s="60">
        <f t="shared" si="9"/>
        <v>0</v>
      </c>
      <c r="AK36" s="62">
        <v>0</v>
      </c>
      <c r="AL36" s="70">
        <v>0</v>
      </c>
      <c r="AM36" s="70">
        <v>0</v>
      </c>
      <c r="AN36" s="70">
        <v>0</v>
      </c>
      <c r="AO36" s="107">
        <v>0</v>
      </c>
      <c r="AP36" s="60">
        <v>0</v>
      </c>
      <c r="AQ36" s="60">
        <v>0</v>
      </c>
      <c r="AR36" s="60">
        <v>0</v>
      </c>
      <c r="AS36" s="60">
        <v>0</v>
      </c>
      <c r="AT36" s="65">
        <v>0</v>
      </c>
      <c r="AU36" s="66">
        <v>9000</v>
      </c>
      <c r="AV36" s="67">
        <v>7050</v>
      </c>
      <c r="AW36" s="67">
        <v>75</v>
      </c>
      <c r="AX36" s="67">
        <v>375</v>
      </c>
      <c r="AY36" s="67">
        <v>1500</v>
      </c>
      <c r="AZ36" s="67">
        <v>0</v>
      </c>
      <c r="BA36" s="67">
        <v>0</v>
      </c>
      <c r="BB36" s="67">
        <v>0</v>
      </c>
      <c r="BC36" s="67">
        <v>0</v>
      </c>
      <c r="BD36" s="67">
        <v>0</v>
      </c>
      <c r="BE36" s="67">
        <v>9000</v>
      </c>
      <c r="BF36" s="67">
        <v>7050</v>
      </c>
      <c r="BG36" s="67">
        <v>75</v>
      </c>
      <c r="BH36" s="67">
        <v>375</v>
      </c>
      <c r="BI36" s="68">
        <v>1500</v>
      </c>
      <c r="BJ36" s="118"/>
    </row>
    <row r="37" spans="1:62" ht="258" customHeight="1" x14ac:dyDescent="0.35">
      <c r="A37" s="135">
        <v>23</v>
      </c>
      <c r="B37" s="10" t="s">
        <v>0</v>
      </c>
      <c r="C37" s="15" t="s">
        <v>11</v>
      </c>
      <c r="D37" s="16">
        <v>4412</v>
      </c>
      <c r="E37" s="15" t="s">
        <v>12</v>
      </c>
      <c r="F37" s="15" t="s">
        <v>12</v>
      </c>
      <c r="G37" s="15" t="s">
        <v>67</v>
      </c>
      <c r="H37" s="15" t="s">
        <v>83</v>
      </c>
      <c r="I37" s="15" t="s">
        <v>124</v>
      </c>
      <c r="J37" s="15" t="s">
        <v>5</v>
      </c>
      <c r="K37" s="100">
        <v>0.32400000000000001</v>
      </c>
      <c r="L37" s="99" t="s">
        <v>76</v>
      </c>
      <c r="M37" s="97">
        <v>45107</v>
      </c>
      <c r="N37" s="97">
        <v>45366</v>
      </c>
      <c r="O37" s="97">
        <v>45651</v>
      </c>
      <c r="P37" s="134">
        <v>45656</v>
      </c>
      <c r="Q37" s="59">
        <v>80115</v>
      </c>
      <c r="R37" s="60">
        <v>62757</v>
      </c>
      <c r="S37" s="60">
        <v>39</v>
      </c>
      <c r="T37" s="60">
        <v>3305</v>
      </c>
      <c r="U37" s="60">
        <v>14014</v>
      </c>
      <c r="V37" s="62">
        <v>0</v>
      </c>
      <c r="W37" s="62">
        <v>0</v>
      </c>
      <c r="X37" s="62">
        <v>0</v>
      </c>
      <c r="Y37" s="62">
        <v>0</v>
      </c>
      <c r="Z37" s="69">
        <v>0</v>
      </c>
      <c r="AA37" s="62">
        <v>80115</v>
      </c>
      <c r="AB37" s="62">
        <v>62757</v>
      </c>
      <c r="AC37" s="62">
        <v>39</v>
      </c>
      <c r="AD37" s="62">
        <v>3166</v>
      </c>
      <c r="AE37" s="63">
        <v>14153</v>
      </c>
      <c r="AF37" s="59">
        <f t="shared" si="9"/>
        <v>0</v>
      </c>
      <c r="AG37" s="60">
        <f t="shared" si="9"/>
        <v>0</v>
      </c>
      <c r="AH37" s="60">
        <f t="shared" si="9"/>
        <v>0</v>
      </c>
      <c r="AI37" s="60">
        <f t="shared" si="9"/>
        <v>0</v>
      </c>
      <c r="AJ37" s="60">
        <f t="shared" si="9"/>
        <v>0</v>
      </c>
      <c r="AK37" s="62">
        <v>0</v>
      </c>
      <c r="AL37" s="70">
        <v>0</v>
      </c>
      <c r="AM37" s="70">
        <v>0</v>
      </c>
      <c r="AN37" s="70">
        <v>0</v>
      </c>
      <c r="AO37" s="107">
        <v>0</v>
      </c>
      <c r="AP37" s="60">
        <v>0</v>
      </c>
      <c r="AQ37" s="60">
        <v>0</v>
      </c>
      <c r="AR37" s="60">
        <v>0</v>
      </c>
      <c r="AS37" s="60">
        <v>0</v>
      </c>
      <c r="AT37" s="65">
        <v>0</v>
      </c>
      <c r="AU37" s="66">
        <v>80115</v>
      </c>
      <c r="AV37" s="67">
        <v>62757</v>
      </c>
      <c r="AW37" s="67">
        <v>39</v>
      </c>
      <c r="AX37" s="67">
        <v>3166</v>
      </c>
      <c r="AY37" s="67">
        <v>14153</v>
      </c>
      <c r="AZ37" s="67">
        <v>0</v>
      </c>
      <c r="BA37" s="67">
        <v>0</v>
      </c>
      <c r="BB37" s="67">
        <v>0</v>
      </c>
      <c r="BC37" s="67">
        <v>0</v>
      </c>
      <c r="BD37" s="67">
        <v>0</v>
      </c>
      <c r="BE37" s="67">
        <v>80115</v>
      </c>
      <c r="BF37" s="67">
        <v>62757</v>
      </c>
      <c r="BG37" s="67">
        <v>39</v>
      </c>
      <c r="BH37" s="67">
        <v>3305</v>
      </c>
      <c r="BI37" s="68">
        <v>14014</v>
      </c>
      <c r="BJ37" s="118"/>
    </row>
    <row r="38" spans="1:62" ht="249" customHeight="1" x14ac:dyDescent="0.35">
      <c r="A38" s="135">
        <v>24</v>
      </c>
      <c r="B38" s="10" t="s">
        <v>0</v>
      </c>
      <c r="C38" s="15" t="s">
        <v>11</v>
      </c>
      <c r="D38" s="16">
        <v>2999</v>
      </c>
      <c r="E38" s="15" t="s">
        <v>84</v>
      </c>
      <c r="F38" s="15" t="s">
        <v>84</v>
      </c>
      <c r="G38" s="15" t="s">
        <v>67</v>
      </c>
      <c r="H38" s="15" t="s">
        <v>83</v>
      </c>
      <c r="I38" s="15" t="s">
        <v>124</v>
      </c>
      <c r="J38" s="15" t="s">
        <v>5</v>
      </c>
      <c r="K38" s="100">
        <v>0.154</v>
      </c>
      <c r="L38" s="99" t="s">
        <v>76</v>
      </c>
      <c r="M38" s="97">
        <v>45107</v>
      </c>
      <c r="N38" s="97">
        <v>45366</v>
      </c>
      <c r="O38" s="97">
        <v>45651</v>
      </c>
      <c r="P38" s="134">
        <v>45656</v>
      </c>
      <c r="Q38" s="59">
        <v>61394</v>
      </c>
      <c r="R38" s="60">
        <v>48092</v>
      </c>
      <c r="S38" s="60">
        <v>30</v>
      </c>
      <c r="T38" s="60">
        <v>2533</v>
      </c>
      <c r="U38" s="60">
        <v>10739</v>
      </c>
      <c r="V38" s="62">
        <v>0</v>
      </c>
      <c r="W38" s="62">
        <v>0</v>
      </c>
      <c r="X38" s="62">
        <v>0</v>
      </c>
      <c r="Y38" s="62">
        <v>0</v>
      </c>
      <c r="Z38" s="69">
        <v>0</v>
      </c>
      <c r="AA38" s="62">
        <v>61394</v>
      </c>
      <c r="AB38" s="62">
        <v>48092</v>
      </c>
      <c r="AC38" s="62">
        <v>29</v>
      </c>
      <c r="AD38" s="62">
        <v>2426</v>
      </c>
      <c r="AE38" s="63">
        <v>10846</v>
      </c>
      <c r="AF38" s="59">
        <f t="shared" si="9"/>
        <v>0</v>
      </c>
      <c r="AG38" s="60">
        <f t="shared" si="9"/>
        <v>0</v>
      </c>
      <c r="AH38" s="60">
        <f t="shared" si="9"/>
        <v>0</v>
      </c>
      <c r="AI38" s="60">
        <f t="shared" si="9"/>
        <v>0</v>
      </c>
      <c r="AJ38" s="60">
        <f t="shared" si="9"/>
        <v>0</v>
      </c>
      <c r="AK38" s="62">
        <v>0</v>
      </c>
      <c r="AL38" s="70">
        <v>0</v>
      </c>
      <c r="AM38" s="70">
        <v>0</v>
      </c>
      <c r="AN38" s="70">
        <v>0</v>
      </c>
      <c r="AO38" s="107">
        <v>0</v>
      </c>
      <c r="AP38" s="60">
        <v>0</v>
      </c>
      <c r="AQ38" s="60">
        <v>0</v>
      </c>
      <c r="AR38" s="60">
        <v>0</v>
      </c>
      <c r="AS38" s="60">
        <v>0</v>
      </c>
      <c r="AT38" s="65">
        <v>0</v>
      </c>
      <c r="AU38" s="66">
        <v>61394</v>
      </c>
      <c r="AV38" s="67">
        <v>48092</v>
      </c>
      <c r="AW38" s="67">
        <v>29</v>
      </c>
      <c r="AX38" s="67">
        <v>2426</v>
      </c>
      <c r="AY38" s="67">
        <v>10846</v>
      </c>
      <c r="AZ38" s="67">
        <v>0</v>
      </c>
      <c r="BA38" s="67">
        <v>0</v>
      </c>
      <c r="BB38" s="67">
        <v>0</v>
      </c>
      <c r="BC38" s="67">
        <v>0</v>
      </c>
      <c r="BD38" s="67">
        <v>0</v>
      </c>
      <c r="BE38" s="67">
        <v>61394</v>
      </c>
      <c r="BF38" s="67">
        <v>48092</v>
      </c>
      <c r="BG38" s="67">
        <v>30</v>
      </c>
      <c r="BH38" s="67">
        <v>2533</v>
      </c>
      <c r="BI38" s="68">
        <v>10739</v>
      </c>
      <c r="BJ38" s="118"/>
    </row>
    <row r="39" spans="1:62" ht="141" customHeight="1" x14ac:dyDescent="0.35">
      <c r="A39" s="135">
        <v>25</v>
      </c>
      <c r="B39" s="10" t="s">
        <v>0</v>
      </c>
      <c r="C39" s="15" t="s">
        <v>85</v>
      </c>
      <c r="D39" s="16">
        <v>172</v>
      </c>
      <c r="E39" s="15" t="s">
        <v>136</v>
      </c>
      <c r="F39" s="15" t="s">
        <v>6</v>
      </c>
      <c r="G39" s="15" t="s">
        <v>67</v>
      </c>
      <c r="H39" s="15" t="s">
        <v>123</v>
      </c>
      <c r="I39" s="15" t="s">
        <v>124</v>
      </c>
      <c r="J39" s="15" t="s">
        <v>5</v>
      </c>
      <c r="K39" s="100">
        <v>6.7</v>
      </c>
      <c r="L39" s="99" t="s">
        <v>76</v>
      </c>
      <c r="M39" s="97">
        <v>45107</v>
      </c>
      <c r="N39" s="97">
        <v>45366</v>
      </c>
      <c r="O39" s="97">
        <v>45651</v>
      </c>
      <c r="P39" s="134">
        <v>45656</v>
      </c>
      <c r="Q39" s="59">
        <v>5059</v>
      </c>
      <c r="R39" s="60">
        <v>3963</v>
      </c>
      <c r="S39" s="60">
        <v>42</v>
      </c>
      <c r="T39" s="60">
        <v>211</v>
      </c>
      <c r="U39" s="60">
        <v>843</v>
      </c>
      <c r="V39" s="62">
        <v>0</v>
      </c>
      <c r="W39" s="62">
        <v>0</v>
      </c>
      <c r="X39" s="62">
        <v>0</v>
      </c>
      <c r="Y39" s="62">
        <v>0</v>
      </c>
      <c r="Z39" s="69">
        <v>0</v>
      </c>
      <c r="AA39" s="62">
        <v>5059</v>
      </c>
      <c r="AB39" s="62">
        <v>3963</v>
      </c>
      <c r="AC39" s="62">
        <v>42</v>
      </c>
      <c r="AD39" s="62">
        <v>211</v>
      </c>
      <c r="AE39" s="63">
        <v>843</v>
      </c>
      <c r="AF39" s="59">
        <f t="shared" si="9"/>
        <v>0</v>
      </c>
      <c r="AG39" s="60">
        <f t="shared" si="9"/>
        <v>0</v>
      </c>
      <c r="AH39" s="60">
        <f t="shared" si="9"/>
        <v>0</v>
      </c>
      <c r="AI39" s="60">
        <f t="shared" si="9"/>
        <v>0</v>
      </c>
      <c r="AJ39" s="60">
        <f t="shared" si="9"/>
        <v>0</v>
      </c>
      <c r="AK39" s="62">
        <v>0</v>
      </c>
      <c r="AL39" s="70">
        <v>0</v>
      </c>
      <c r="AM39" s="70">
        <v>0</v>
      </c>
      <c r="AN39" s="70">
        <v>0</v>
      </c>
      <c r="AO39" s="107">
        <v>0</v>
      </c>
      <c r="AP39" s="60">
        <v>0</v>
      </c>
      <c r="AQ39" s="60">
        <v>0</v>
      </c>
      <c r="AR39" s="60">
        <v>0</v>
      </c>
      <c r="AS39" s="60">
        <v>0</v>
      </c>
      <c r="AT39" s="65">
        <v>0</v>
      </c>
      <c r="AU39" s="66">
        <v>5059</v>
      </c>
      <c r="AV39" s="67">
        <v>3963</v>
      </c>
      <c r="AW39" s="67">
        <v>42</v>
      </c>
      <c r="AX39" s="67">
        <v>211</v>
      </c>
      <c r="AY39" s="67">
        <v>843</v>
      </c>
      <c r="AZ39" s="67">
        <v>0</v>
      </c>
      <c r="BA39" s="67">
        <v>0</v>
      </c>
      <c r="BB39" s="67">
        <v>0</v>
      </c>
      <c r="BC39" s="67">
        <v>0</v>
      </c>
      <c r="BD39" s="67">
        <v>0</v>
      </c>
      <c r="BE39" s="67">
        <v>5059</v>
      </c>
      <c r="BF39" s="67">
        <v>3963</v>
      </c>
      <c r="BG39" s="67">
        <v>42</v>
      </c>
      <c r="BH39" s="67">
        <v>211</v>
      </c>
      <c r="BI39" s="68">
        <v>843</v>
      </c>
      <c r="BJ39" s="118"/>
    </row>
    <row r="40" spans="1:62" ht="141" customHeight="1" x14ac:dyDescent="0.35">
      <c r="A40" s="135">
        <v>26</v>
      </c>
      <c r="B40" s="10" t="s">
        <v>0</v>
      </c>
      <c r="C40" s="15" t="s">
        <v>11</v>
      </c>
      <c r="D40" s="16">
        <v>3557</v>
      </c>
      <c r="E40" s="15" t="s">
        <v>13</v>
      </c>
      <c r="F40" s="15" t="s">
        <v>13</v>
      </c>
      <c r="G40" s="15" t="s">
        <v>67</v>
      </c>
      <c r="H40" s="15" t="s">
        <v>83</v>
      </c>
      <c r="I40" s="15" t="s">
        <v>121</v>
      </c>
      <c r="J40" s="15" t="s">
        <v>5</v>
      </c>
      <c r="K40" s="100">
        <v>2.2170000000000001</v>
      </c>
      <c r="L40" s="99" t="s">
        <v>76</v>
      </c>
      <c r="M40" s="97">
        <v>45015</v>
      </c>
      <c r="N40" s="101">
        <v>45046</v>
      </c>
      <c r="O40" s="97">
        <v>45651</v>
      </c>
      <c r="P40" s="134">
        <v>45656</v>
      </c>
      <c r="Q40" s="59">
        <v>31895</v>
      </c>
      <c r="R40" s="60">
        <v>24929</v>
      </c>
      <c r="S40" s="60">
        <v>5371</v>
      </c>
      <c r="T40" s="60">
        <v>1595</v>
      </c>
      <c r="U40" s="60">
        <v>0</v>
      </c>
      <c r="V40" s="62">
        <v>0</v>
      </c>
      <c r="W40" s="62">
        <v>0</v>
      </c>
      <c r="X40" s="62">
        <v>0</v>
      </c>
      <c r="Y40" s="62">
        <v>0</v>
      </c>
      <c r="Z40" s="69">
        <v>0</v>
      </c>
      <c r="AA40" s="62">
        <v>31823</v>
      </c>
      <c r="AB40" s="62">
        <v>24929</v>
      </c>
      <c r="AC40" s="62">
        <v>5371</v>
      </c>
      <c r="AD40" s="62">
        <v>1523</v>
      </c>
      <c r="AE40" s="63">
        <v>0</v>
      </c>
      <c r="AF40" s="59">
        <v>7147</v>
      </c>
      <c r="AG40" s="60">
        <v>5599</v>
      </c>
      <c r="AH40" s="60">
        <v>1201</v>
      </c>
      <c r="AI40" s="60">
        <v>347</v>
      </c>
      <c r="AJ40" s="60">
        <v>0</v>
      </c>
      <c r="AK40" s="62">
        <v>0</v>
      </c>
      <c r="AL40" s="70">
        <v>0</v>
      </c>
      <c r="AM40" s="70">
        <v>0</v>
      </c>
      <c r="AN40" s="70">
        <v>0</v>
      </c>
      <c r="AO40" s="107">
        <v>0</v>
      </c>
      <c r="AP40" s="60">
        <v>7158</v>
      </c>
      <c r="AQ40" s="60">
        <v>5599</v>
      </c>
      <c r="AR40" s="60">
        <v>1201</v>
      </c>
      <c r="AS40" s="60">
        <v>358</v>
      </c>
      <c r="AT40" s="65">
        <v>0</v>
      </c>
      <c r="AU40" s="66">
        <v>24676</v>
      </c>
      <c r="AV40" s="67">
        <v>19330</v>
      </c>
      <c r="AW40" s="67">
        <v>4170</v>
      </c>
      <c r="AX40" s="67">
        <v>1176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D40" s="67">
        <v>0</v>
      </c>
      <c r="BE40" s="67">
        <v>24737</v>
      </c>
      <c r="BF40" s="67">
        <v>19330</v>
      </c>
      <c r="BG40" s="67">
        <v>4170</v>
      </c>
      <c r="BH40" s="67">
        <v>1237</v>
      </c>
      <c r="BI40" s="68">
        <v>0</v>
      </c>
      <c r="BJ40" s="118"/>
    </row>
    <row r="41" spans="1:62" ht="141" customHeight="1" x14ac:dyDescent="0.35">
      <c r="A41" s="135">
        <v>27</v>
      </c>
      <c r="B41" s="10" t="s">
        <v>0</v>
      </c>
      <c r="C41" s="15" t="s">
        <v>11</v>
      </c>
      <c r="D41" s="16">
        <v>6161</v>
      </c>
      <c r="E41" s="15" t="s">
        <v>14</v>
      </c>
      <c r="F41" s="15" t="s">
        <v>14</v>
      </c>
      <c r="G41" s="15" t="s">
        <v>67</v>
      </c>
      <c r="H41" s="15" t="s">
        <v>83</v>
      </c>
      <c r="I41" s="15" t="s">
        <v>121</v>
      </c>
      <c r="J41" s="15" t="s">
        <v>5</v>
      </c>
      <c r="K41" s="100">
        <v>0.3</v>
      </c>
      <c r="L41" s="99" t="s">
        <v>76</v>
      </c>
      <c r="M41" s="97">
        <v>45015</v>
      </c>
      <c r="N41" s="101">
        <v>45046</v>
      </c>
      <c r="O41" s="97">
        <v>45651</v>
      </c>
      <c r="P41" s="134">
        <v>45656</v>
      </c>
      <c r="Q41" s="59">
        <v>11094</v>
      </c>
      <c r="R41" s="60">
        <v>8670</v>
      </c>
      <c r="S41" s="60">
        <v>1870</v>
      </c>
      <c r="T41" s="60">
        <v>554</v>
      </c>
      <c r="U41" s="60">
        <v>0</v>
      </c>
      <c r="V41" s="62">
        <v>0</v>
      </c>
      <c r="W41" s="62">
        <v>0</v>
      </c>
      <c r="X41" s="62">
        <v>0</v>
      </c>
      <c r="Y41" s="62">
        <v>0</v>
      </c>
      <c r="Z41" s="69">
        <v>0</v>
      </c>
      <c r="AA41" s="62">
        <v>11068</v>
      </c>
      <c r="AB41" s="62">
        <v>8670</v>
      </c>
      <c r="AC41" s="62">
        <v>1870</v>
      </c>
      <c r="AD41" s="62">
        <v>528</v>
      </c>
      <c r="AE41" s="63">
        <v>0</v>
      </c>
      <c r="AF41" s="59">
        <v>3439</v>
      </c>
      <c r="AG41" s="60">
        <v>2694</v>
      </c>
      <c r="AH41" s="60">
        <v>581</v>
      </c>
      <c r="AI41" s="60">
        <v>164</v>
      </c>
      <c r="AJ41" s="60">
        <v>0</v>
      </c>
      <c r="AK41" s="62">
        <v>0</v>
      </c>
      <c r="AL41" s="70">
        <v>0</v>
      </c>
      <c r="AM41" s="70">
        <v>0</v>
      </c>
      <c r="AN41" s="70">
        <v>0</v>
      </c>
      <c r="AO41" s="107">
        <v>0</v>
      </c>
      <c r="AP41" s="60">
        <v>3447</v>
      </c>
      <c r="AQ41" s="60">
        <v>2694</v>
      </c>
      <c r="AR41" s="60">
        <v>581</v>
      </c>
      <c r="AS41" s="60">
        <v>172</v>
      </c>
      <c r="AT41" s="65">
        <v>0</v>
      </c>
      <c r="AU41" s="66">
        <v>7629</v>
      </c>
      <c r="AV41" s="67">
        <v>5976</v>
      </c>
      <c r="AW41" s="67">
        <v>1289</v>
      </c>
      <c r="AX41" s="67">
        <v>364</v>
      </c>
      <c r="AY41" s="67">
        <v>0</v>
      </c>
      <c r="AZ41" s="67">
        <v>0</v>
      </c>
      <c r="BA41" s="67">
        <v>0</v>
      </c>
      <c r="BB41" s="67">
        <v>0</v>
      </c>
      <c r="BC41" s="67">
        <v>0</v>
      </c>
      <c r="BD41" s="67">
        <v>0</v>
      </c>
      <c r="BE41" s="67">
        <v>7647</v>
      </c>
      <c r="BF41" s="67">
        <v>5976</v>
      </c>
      <c r="BG41" s="67">
        <v>1289</v>
      </c>
      <c r="BH41" s="67">
        <v>382</v>
      </c>
      <c r="BI41" s="68">
        <v>0</v>
      </c>
      <c r="BJ41" s="118"/>
    </row>
    <row r="42" spans="1:62" ht="141" customHeight="1" x14ac:dyDescent="0.35">
      <c r="A42" s="135">
        <v>28</v>
      </c>
      <c r="B42" s="10" t="s">
        <v>0</v>
      </c>
      <c r="C42" s="15" t="s">
        <v>15</v>
      </c>
      <c r="D42" s="16">
        <v>3412</v>
      </c>
      <c r="E42" s="15" t="s">
        <v>137</v>
      </c>
      <c r="F42" s="15" t="s">
        <v>16</v>
      </c>
      <c r="G42" s="15" t="s">
        <v>67</v>
      </c>
      <c r="H42" s="15" t="s">
        <v>83</v>
      </c>
      <c r="I42" s="15" t="s">
        <v>121</v>
      </c>
      <c r="J42" s="15" t="s">
        <v>5</v>
      </c>
      <c r="K42" s="100">
        <v>5</v>
      </c>
      <c r="L42" s="99" t="s">
        <v>76</v>
      </c>
      <c r="M42" s="97">
        <v>45015</v>
      </c>
      <c r="N42" s="101">
        <v>45046</v>
      </c>
      <c r="O42" s="97">
        <v>45285</v>
      </c>
      <c r="P42" s="134">
        <v>45290</v>
      </c>
      <c r="Q42" s="59">
        <v>27000</v>
      </c>
      <c r="R42" s="60">
        <v>21150</v>
      </c>
      <c r="S42" s="60">
        <v>225</v>
      </c>
      <c r="T42" s="60">
        <v>1125</v>
      </c>
      <c r="U42" s="60">
        <v>4500</v>
      </c>
      <c r="V42" s="62">
        <v>0</v>
      </c>
      <c r="W42" s="62">
        <v>0</v>
      </c>
      <c r="X42" s="62">
        <v>0</v>
      </c>
      <c r="Y42" s="62">
        <v>0</v>
      </c>
      <c r="Z42" s="69">
        <v>0</v>
      </c>
      <c r="AA42" s="62">
        <v>27000</v>
      </c>
      <c r="AB42" s="62">
        <v>21150</v>
      </c>
      <c r="AC42" s="62">
        <v>225</v>
      </c>
      <c r="AD42" s="62">
        <v>1125</v>
      </c>
      <c r="AE42" s="63">
        <v>4500</v>
      </c>
      <c r="AF42" s="59">
        <v>27000</v>
      </c>
      <c r="AG42" s="60">
        <v>21150</v>
      </c>
      <c r="AH42" s="60">
        <v>225</v>
      </c>
      <c r="AI42" s="60">
        <v>1125</v>
      </c>
      <c r="AJ42" s="60">
        <v>4500</v>
      </c>
      <c r="AK42" s="62">
        <v>0</v>
      </c>
      <c r="AL42" s="70">
        <v>0</v>
      </c>
      <c r="AM42" s="70">
        <v>0</v>
      </c>
      <c r="AN42" s="70">
        <v>0</v>
      </c>
      <c r="AO42" s="107">
        <v>0</v>
      </c>
      <c r="AP42" s="60">
        <v>27000</v>
      </c>
      <c r="AQ42" s="60">
        <v>21150</v>
      </c>
      <c r="AR42" s="60">
        <v>225</v>
      </c>
      <c r="AS42" s="60">
        <v>1125</v>
      </c>
      <c r="AT42" s="65">
        <v>4500</v>
      </c>
      <c r="AU42" s="66">
        <v>0</v>
      </c>
      <c r="AV42" s="67">
        <v>0</v>
      </c>
      <c r="AW42" s="67">
        <v>0</v>
      </c>
      <c r="AX42" s="67">
        <v>0</v>
      </c>
      <c r="AY42" s="67">
        <v>0</v>
      </c>
      <c r="AZ42" s="67">
        <v>0</v>
      </c>
      <c r="BA42" s="67">
        <v>0</v>
      </c>
      <c r="BB42" s="67">
        <v>0</v>
      </c>
      <c r="BC42" s="67">
        <v>0</v>
      </c>
      <c r="BD42" s="67">
        <v>0</v>
      </c>
      <c r="BE42" s="67">
        <v>0</v>
      </c>
      <c r="BF42" s="67">
        <v>0</v>
      </c>
      <c r="BG42" s="67">
        <v>0</v>
      </c>
      <c r="BH42" s="67">
        <v>0</v>
      </c>
      <c r="BI42" s="68">
        <v>0</v>
      </c>
      <c r="BJ42" s="118"/>
    </row>
    <row r="43" spans="1:62" ht="141" customHeight="1" x14ac:dyDescent="0.35">
      <c r="A43" s="135">
        <v>29</v>
      </c>
      <c r="B43" s="10" t="s">
        <v>0</v>
      </c>
      <c r="C43" s="15" t="s">
        <v>7</v>
      </c>
      <c r="D43" s="16">
        <v>4633</v>
      </c>
      <c r="E43" s="15" t="s">
        <v>138</v>
      </c>
      <c r="F43" s="15" t="s">
        <v>8</v>
      </c>
      <c r="G43" s="15" t="s">
        <v>67</v>
      </c>
      <c r="H43" s="15" t="s">
        <v>123</v>
      </c>
      <c r="I43" s="15" t="s">
        <v>21</v>
      </c>
      <c r="J43" s="15" t="s">
        <v>5</v>
      </c>
      <c r="K43" s="100">
        <v>5.0999999999999996</v>
      </c>
      <c r="L43" s="99" t="s">
        <v>76</v>
      </c>
      <c r="M43" s="97">
        <v>45107</v>
      </c>
      <c r="N43" s="97">
        <v>45366</v>
      </c>
      <c r="O43" s="97">
        <v>45651</v>
      </c>
      <c r="P43" s="134">
        <v>45656</v>
      </c>
      <c r="Q43" s="59">
        <v>47973</v>
      </c>
      <c r="R43" s="60">
        <v>37579</v>
      </c>
      <c r="S43" s="60">
        <v>400</v>
      </c>
      <c r="T43" s="60">
        <v>1999</v>
      </c>
      <c r="U43" s="60">
        <v>7995</v>
      </c>
      <c r="V43" s="62">
        <v>0</v>
      </c>
      <c r="W43" s="62">
        <v>0</v>
      </c>
      <c r="X43" s="62">
        <v>0</v>
      </c>
      <c r="Y43" s="62">
        <v>0</v>
      </c>
      <c r="Z43" s="69">
        <v>0</v>
      </c>
      <c r="AA43" s="62">
        <v>47973</v>
      </c>
      <c r="AB43" s="62">
        <v>37579</v>
      </c>
      <c r="AC43" s="62">
        <v>400</v>
      </c>
      <c r="AD43" s="62">
        <v>1999</v>
      </c>
      <c r="AE43" s="63">
        <v>7995</v>
      </c>
      <c r="AF43" s="59">
        <f t="shared" ref="AF43:AJ49" si="10">AG43*0.07</f>
        <v>0</v>
      </c>
      <c r="AG43" s="60">
        <f t="shared" si="10"/>
        <v>0</v>
      </c>
      <c r="AH43" s="60">
        <f t="shared" si="10"/>
        <v>0</v>
      </c>
      <c r="AI43" s="60">
        <f t="shared" si="10"/>
        <v>0</v>
      </c>
      <c r="AJ43" s="60">
        <f t="shared" si="10"/>
        <v>0</v>
      </c>
      <c r="AK43" s="62">
        <v>0</v>
      </c>
      <c r="AL43" s="70">
        <v>0</v>
      </c>
      <c r="AM43" s="70">
        <v>0</v>
      </c>
      <c r="AN43" s="70">
        <v>0</v>
      </c>
      <c r="AO43" s="107">
        <v>0</v>
      </c>
      <c r="AP43" s="60">
        <v>0</v>
      </c>
      <c r="AQ43" s="60">
        <v>0</v>
      </c>
      <c r="AR43" s="60">
        <v>0</v>
      </c>
      <c r="AS43" s="60">
        <v>0</v>
      </c>
      <c r="AT43" s="65">
        <v>0</v>
      </c>
      <c r="AU43" s="66">
        <v>47973</v>
      </c>
      <c r="AV43" s="67">
        <v>37579</v>
      </c>
      <c r="AW43" s="67">
        <v>400</v>
      </c>
      <c r="AX43" s="67">
        <v>1999</v>
      </c>
      <c r="AY43" s="67">
        <v>7995</v>
      </c>
      <c r="AZ43" s="67">
        <v>0</v>
      </c>
      <c r="BA43" s="67">
        <v>0</v>
      </c>
      <c r="BB43" s="67">
        <v>0</v>
      </c>
      <c r="BC43" s="67">
        <v>0</v>
      </c>
      <c r="BD43" s="67">
        <v>0</v>
      </c>
      <c r="BE43" s="67">
        <v>47973</v>
      </c>
      <c r="BF43" s="67">
        <v>37579</v>
      </c>
      <c r="BG43" s="67">
        <v>400</v>
      </c>
      <c r="BH43" s="67">
        <v>1999</v>
      </c>
      <c r="BI43" s="68">
        <v>7995</v>
      </c>
      <c r="BJ43" s="118"/>
    </row>
    <row r="44" spans="1:62" ht="141" customHeight="1" x14ac:dyDescent="0.35">
      <c r="A44" s="135">
        <v>30</v>
      </c>
      <c r="B44" s="10" t="s">
        <v>0</v>
      </c>
      <c r="C44" s="15" t="s">
        <v>9</v>
      </c>
      <c r="D44" s="16">
        <v>2746</v>
      </c>
      <c r="E44" s="15" t="s">
        <v>139</v>
      </c>
      <c r="F44" s="15" t="s">
        <v>10</v>
      </c>
      <c r="G44" s="15" t="s">
        <v>67</v>
      </c>
      <c r="H44" s="15" t="s">
        <v>123</v>
      </c>
      <c r="I44" s="15" t="s">
        <v>21</v>
      </c>
      <c r="J44" s="15" t="s">
        <v>5</v>
      </c>
      <c r="K44" s="100">
        <v>2</v>
      </c>
      <c r="L44" s="99" t="s">
        <v>76</v>
      </c>
      <c r="M44" s="97">
        <v>45107</v>
      </c>
      <c r="N44" s="97">
        <v>45366</v>
      </c>
      <c r="O44" s="97">
        <v>45651</v>
      </c>
      <c r="P44" s="134">
        <v>45656</v>
      </c>
      <c r="Q44" s="71">
        <v>4800</v>
      </c>
      <c r="R44" s="72">
        <v>3760</v>
      </c>
      <c r="S44" s="72">
        <v>40</v>
      </c>
      <c r="T44" s="72">
        <v>200</v>
      </c>
      <c r="U44" s="72">
        <v>800</v>
      </c>
      <c r="V44" s="62">
        <v>0</v>
      </c>
      <c r="W44" s="62">
        <v>0</v>
      </c>
      <c r="X44" s="62">
        <v>0</v>
      </c>
      <c r="Y44" s="62">
        <v>0</v>
      </c>
      <c r="Z44" s="69">
        <v>0</v>
      </c>
      <c r="AA44" s="62">
        <v>4800</v>
      </c>
      <c r="AB44" s="62">
        <v>3760</v>
      </c>
      <c r="AC44" s="62">
        <v>40</v>
      </c>
      <c r="AD44" s="62">
        <v>200</v>
      </c>
      <c r="AE44" s="63">
        <v>800</v>
      </c>
      <c r="AF44" s="59">
        <f t="shared" si="10"/>
        <v>0</v>
      </c>
      <c r="AG44" s="60">
        <f t="shared" si="10"/>
        <v>0</v>
      </c>
      <c r="AH44" s="60">
        <f t="shared" si="10"/>
        <v>0</v>
      </c>
      <c r="AI44" s="60">
        <f t="shared" si="10"/>
        <v>0</v>
      </c>
      <c r="AJ44" s="60">
        <f t="shared" si="10"/>
        <v>0</v>
      </c>
      <c r="AK44" s="62">
        <v>0</v>
      </c>
      <c r="AL44" s="70">
        <v>0</v>
      </c>
      <c r="AM44" s="70">
        <v>0</v>
      </c>
      <c r="AN44" s="70">
        <v>0</v>
      </c>
      <c r="AO44" s="107">
        <v>0</v>
      </c>
      <c r="AP44" s="60">
        <v>0</v>
      </c>
      <c r="AQ44" s="60">
        <v>0</v>
      </c>
      <c r="AR44" s="60">
        <v>0</v>
      </c>
      <c r="AS44" s="60">
        <v>0</v>
      </c>
      <c r="AT44" s="65">
        <v>0</v>
      </c>
      <c r="AU44" s="66">
        <v>4800</v>
      </c>
      <c r="AV44" s="67">
        <v>3760</v>
      </c>
      <c r="AW44" s="67">
        <v>40</v>
      </c>
      <c r="AX44" s="67">
        <v>200</v>
      </c>
      <c r="AY44" s="67">
        <v>800</v>
      </c>
      <c r="AZ44" s="67">
        <v>0</v>
      </c>
      <c r="BA44" s="67">
        <v>0</v>
      </c>
      <c r="BB44" s="67">
        <v>0</v>
      </c>
      <c r="BC44" s="67">
        <v>0</v>
      </c>
      <c r="BD44" s="67">
        <v>0</v>
      </c>
      <c r="BE44" s="67">
        <v>4800</v>
      </c>
      <c r="BF44" s="67">
        <v>3760</v>
      </c>
      <c r="BG44" s="67">
        <v>40</v>
      </c>
      <c r="BH44" s="67">
        <v>200</v>
      </c>
      <c r="BI44" s="68">
        <v>800</v>
      </c>
      <c r="BJ44" s="118"/>
    </row>
    <row r="45" spans="1:62" ht="141" customHeight="1" x14ac:dyDescent="0.35">
      <c r="A45" s="135">
        <v>31</v>
      </c>
      <c r="B45" s="10" t="s">
        <v>0</v>
      </c>
      <c r="C45" s="15" t="s">
        <v>17</v>
      </c>
      <c r="D45" s="16">
        <v>1247</v>
      </c>
      <c r="E45" s="15" t="s">
        <v>140</v>
      </c>
      <c r="F45" s="15" t="s">
        <v>18</v>
      </c>
      <c r="G45" s="15" t="s">
        <v>67</v>
      </c>
      <c r="H45" s="15" t="s">
        <v>83</v>
      </c>
      <c r="I45" s="15" t="s">
        <v>121</v>
      </c>
      <c r="J45" s="15" t="s">
        <v>5</v>
      </c>
      <c r="K45" s="100">
        <v>4.9249999999999998</v>
      </c>
      <c r="L45" s="99" t="s">
        <v>76</v>
      </c>
      <c r="M45" s="97">
        <v>45015</v>
      </c>
      <c r="N45" s="101">
        <v>45046</v>
      </c>
      <c r="O45" s="97">
        <v>45285</v>
      </c>
      <c r="P45" s="134">
        <v>45290</v>
      </c>
      <c r="Q45" s="73">
        <v>35421</v>
      </c>
      <c r="R45" s="74">
        <v>27747</v>
      </c>
      <c r="S45" s="74">
        <v>17</v>
      </c>
      <c r="T45" s="74">
        <v>7657</v>
      </c>
      <c r="U45" s="74">
        <v>0</v>
      </c>
      <c r="V45" s="75">
        <v>0</v>
      </c>
      <c r="W45" s="62">
        <v>0</v>
      </c>
      <c r="X45" s="62">
        <v>0</v>
      </c>
      <c r="Y45" s="62">
        <v>0</v>
      </c>
      <c r="Z45" s="69">
        <v>0</v>
      </c>
      <c r="AA45" s="62">
        <v>35421</v>
      </c>
      <c r="AB45" s="62">
        <v>27747</v>
      </c>
      <c r="AC45" s="62">
        <v>17</v>
      </c>
      <c r="AD45" s="62">
        <v>1400</v>
      </c>
      <c r="AE45" s="63">
        <v>6257</v>
      </c>
      <c r="AF45" s="59">
        <v>35421</v>
      </c>
      <c r="AG45" s="60">
        <v>27747</v>
      </c>
      <c r="AH45" s="60">
        <v>17</v>
      </c>
      <c r="AI45" s="60">
        <v>1400</v>
      </c>
      <c r="AJ45" s="60">
        <v>6257</v>
      </c>
      <c r="AK45" s="62">
        <v>0</v>
      </c>
      <c r="AL45" s="70">
        <v>0</v>
      </c>
      <c r="AM45" s="70">
        <v>0</v>
      </c>
      <c r="AN45" s="70">
        <v>0</v>
      </c>
      <c r="AO45" s="107">
        <v>0</v>
      </c>
      <c r="AP45" s="60">
        <v>35421</v>
      </c>
      <c r="AQ45" s="60">
        <v>27747</v>
      </c>
      <c r="AR45" s="60">
        <v>17</v>
      </c>
      <c r="AS45" s="60">
        <v>7657</v>
      </c>
      <c r="AT45" s="65">
        <v>0</v>
      </c>
      <c r="AU45" s="66">
        <v>0</v>
      </c>
      <c r="AV45" s="67">
        <v>0</v>
      </c>
      <c r="AW45" s="67">
        <v>0</v>
      </c>
      <c r="AX45" s="67">
        <v>0</v>
      </c>
      <c r="AY45" s="67">
        <v>0</v>
      </c>
      <c r="AZ45" s="67">
        <v>0</v>
      </c>
      <c r="BA45" s="67">
        <v>0</v>
      </c>
      <c r="BB45" s="67">
        <v>0</v>
      </c>
      <c r="BC45" s="67">
        <v>0</v>
      </c>
      <c r="BD45" s="67">
        <v>0</v>
      </c>
      <c r="BE45" s="67">
        <v>0</v>
      </c>
      <c r="BF45" s="67">
        <v>0</v>
      </c>
      <c r="BG45" s="67">
        <v>0</v>
      </c>
      <c r="BH45" s="67">
        <v>0</v>
      </c>
      <c r="BI45" s="68">
        <v>0</v>
      </c>
      <c r="BJ45" s="118"/>
    </row>
    <row r="46" spans="1:62" ht="183.2" customHeight="1" x14ac:dyDescent="0.35">
      <c r="A46" s="135">
        <v>32</v>
      </c>
      <c r="B46" s="10" t="s">
        <v>0</v>
      </c>
      <c r="C46" s="15" t="s">
        <v>46</v>
      </c>
      <c r="D46" s="16">
        <v>145</v>
      </c>
      <c r="E46" s="15" t="s">
        <v>141</v>
      </c>
      <c r="F46" s="15" t="s">
        <v>47</v>
      </c>
      <c r="G46" s="15" t="s">
        <v>67</v>
      </c>
      <c r="H46" s="15" t="s">
        <v>80</v>
      </c>
      <c r="I46" s="15" t="s">
        <v>121</v>
      </c>
      <c r="J46" s="15" t="s">
        <v>126</v>
      </c>
      <c r="K46" s="100">
        <v>1</v>
      </c>
      <c r="L46" s="99" t="s">
        <v>127</v>
      </c>
      <c r="M46" s="97">
        <v>45107</v>
      </c>
      <c r="N46" s="97">
        <v>45366</v>
      </c>
      <c r="O46" s="97">
        <v>45651</v>
      </c>
      <c r="P46" s="134">
        <v>45656</v>
      </c>
      <c r="Q46" s="76">
        <v>59923</v>
      </c>
      <c r="R46" s="77">
        <v>47066</v>
      </c>
      <c r="S46" s="77">
        <v>2271</v>
      </c>
      <c r="T46" s="77">
        <v>0</v>
      </c>
      <c r="U46" s="77">
        <v>10586</v>
      </c>
      <c r="V46" s="75">
        <v>0</v>
      </c>
      <c r="W46" s="62">
        <v>0</v>
      </c>
      <c r="X46" s="62">
        <v>0</v>
      </c>
      <c r="Y46" s="62">
        <v>0</v>
      </c>
      <c r="Z46" s="69">
        <v>0</v>
      </c>
      <c r="AA46" s="62">
        <v>59923</v>
      </c>
      <c r="AB46" s="62">
        <v>47066</v>
      </c>
      <c r="AC46" s="62">
        <v>2271</v>
      </c>
      <c r="AD46" s="62">
        <v>0</v>
      </c>
      <c r="AE46" s="63">
        <v>10586</v>
      </c>
      <c r="AF46" s="59">
        <f t="shared" si="10"/>
        <v>0</v>
      </c>
      <c r="AG46" s="60">
        <f t="shared" si="10"/>
        <v>0</v>
      </c>
      <c r="AH46" s="60">
        <f t="shared" si="10"/>
        <v>0</v>
      </c>
      <c r="AI46" s="60">
        <f t="shared" si="10"/>
        <v>0</v>
      </c>
      <c r="AJ46" s="60">
        <f t="shared" si="10"/>
        <v>0</v>
      </c>
      <c r="AK46" s="62">
        <v>0</v>
      </c>
      <c r="AL46" s="70">
        <v>0</v>
      </c>
      <c r="AM46" s="70">
        <v>0</v>
      </c>
      <c r="AN46" s="70">
        <v>0</v>
      </c>
      <c r="AO46" s="107">
        <v>0</v>
      </c>
      <c r="AP46" s="60">
        <v>0</v>
      </c>
      <c r="AQ46" s="60">
        <v>0</v>
      </c>
      <c r="AR46" s="60">
        <v>0</v>
      </c>
      <c r="AS46" s="60">
        <v>0</v>
      </c>
      <c r="AT46" s="65">
        <v>0</v>
      </c>
      <c r="AU46" s="66">
        <v>59923</v>
      </c>
      <c r="AV46" s="67">
        <v>47066</v>
      </c>
      <c r="AW46" s="67">
        <v>2271</v>
      </c>
      <c r="AX46" s="67">
        <v>0</v>
      </c>
      <c r="AY46" s="67">
        <v>10586</v>
      </c>
      <c r="AZ46" s="67">
        <v>0</v>
      </c>
      <c r="BA46" s="67">
        <v>0</v>
      </c>
      <c r="BB46" s="67">
        <v>0</v>
      </c>
      <c r="BC46" s="67">
        <v>0</v>
      </c>
      <c r="BD46" s="67">
        <v>0</v>
      </c>
      <c r="BE46" s="67">
        <v>59923</v>
      </c>
      <c r="BF46" s="67">
        <v>47066</v>
      </c>
      <c r="BG46" s="67">
        <v>2271</v>
      </c>
      <c r="BH46" s="67">
        <v>0</v>
      </c>
      <c r="BI46" s="68">
        <v>10586</v>
      </c>
      <c r="BJ46" s="118"/>
    </row>
    <row r="47" spans="1:62" s="3" customFormat="1" ht="141" customHeight="1" x14ac:dyDescent="0.35">
      <c r="A47" s="135">
        <v>33</v>
      </c>
      <c r="B47" s="10" t="s">
        <v>0</v>
      </c>
      <c r="C47" s="15" t="s">
        <v>48</v>
      </c>
      <c r="D47" s="16">
        <v>6995</v>
      </c>
      <c r="E47" s="15" t="s">
        <v>142</v>
      </c>
      <c r="F47" s="15" t="s">
        <v>49</v>
      </c>
      <c r="G47" s="15" t="s">
        <v>67</v>
      </c>
      <c r="H47" s="15" t="s">
        <v>80</v>
      </c>
      <c r="I47" s="15" t="s">
        <v>121</v>
      </c>
      <c r="J47" s="15" t="s">
        <v>126</v>
      </c>
      <c r="K47" s="100">
        <v>0.5</v>
      </c>
      <c r="L47" s="99" t="s">
        <v>127</v>
      </c>
      <c r="M47" s="97">
        <v>45015</v>
      </c>
      <c r="N47" s="97">
        <v>45046</v>
      </c>
      <c r="O47" s="97">
        <v>45285</v>
      </c>
      <c r="P47" s="134">
        <v>45290</v>
      </c>
      <c r="Q47" s="59">
        <v>28700</v>
      </c>
      <c r="R47" s="60">
        <v>22082</v>
      </c>
      <c r="S47" s="60">
        <v>1435</v>
      </c>
      <c r="T47" s="60">
        <v>0</v>
      </c>
      <c r="U47" s="60">
        <v>5183</v>
      </c>
      <c r="V47" s="62">
        <v>0</v>
      </c>
      <c r="W47" s="62">
        <v>0</v>
      </c>
      <c r="X47" s="62">
        <v>0</v>
      </c>
      <c r="Y47" s="62">
        <v>0</v>
      </c>
      <c r="Z47" s="69">
        <v>0</v>
      </c>
      <c r="AA47" s="62">
        <v>28700</v>
      </c>
      <c r="AB47" s="62">
        <v>22482</v>
      </c>
      <c r="AC47" s="62">
        <v>1435</v>
      </c>
      <c r="AD47" s="62">
        <v>0</v>
      </c>
      <c r="AE47" s="63">
        <v>4783</v>
      </c>
      <c r="AF47" s="59">
        <v>28700</v>
      </c>
      <c r="AG47" s="60">
        <v>22482</v>
      </c>
      <c r="AH47" s="60">
        <v>1435</v>
      </c>
      <c r="AI47" s="60">
        <v>0</v>
      </c>
      <c r="AJ47" s="60">
        <v>4783</v>
      </c>
      <c r="AK47" s="62">
        <v>0</v>
      </c>
      <c r="AL47" s="70">
        <v>0</v>
      </c>
      <c r="AM47" s="70">
        <v>0</v>
      </c>
      <c r="AN47" s="70">
        <v>0</v>
      </c>
      <c r="AO47" s="107">
        <v>0</v>
      </c>
      <c r="AP47" s="60">
        <v>28700</v>
      </c>
      <c r="AQ47" s="60">
        <v>22482</v>
      </c>
      <c r="AR47" s="60">
        <v>1435</v>
      </c>
      <c r="AS47" s="60">
        <v>0</v>
      </c>
      <c r="AT47" s="65">
        <v>4783</v>
      </c>
      <c r="AU47" s="66">
        <v>0</v>
      </c>
      <c r="AV47" s="67">
        <v>0</v>
      </c>
      <c r="AW47" s="67">
        <v>0</v>
      </c>
      <c r="AX47" s="67">
        <v>0</v>
      </c>
      <c r="AY47" s="67">
        <v>0</v>
      </c>
      <c r="AZ47" s="67">
        <v>0</v>
      </c>
      <c r="BA47" s="67">
        <v>0</v>
      </c>
      <c r="BB47" s="67">
        <v>0</v>
      </c>
      <c r="BC47" s="67">
        <v>0</v>
      </c>
      <c r="BD47" s="67">
        <v>0</v>
      </c>
      <c r="BE47" s="67">
        <v>0</v>
      </c>
      <c r="BF47" s="67">
        <v>0</v>
      </c>
      <c r="BG47" s="67">
        <v>0</v>
      </c>
      <c r="BH47" s="67">
        <v>0</v>
      </c>
      <c r="BI47" s="68">
        <v>0</v>
      </c>
      <c r="BJ47" s="118"/>
    </row>
    <row r="48" spans="1:62" ht="141" customHeight="1" x14ac:dyDescent="0.35">
      <c r="A48" s="135">
        <v>34</v>
      </c>
      <c r="B48" s="10" t="s">
        <v>0</v>
      </c>
      <c r="C48" s="15" t="s">
        <v>50</v>
      </c>
      <c r="D48" s="16">
        <v>5862</v>
      </c>
      <c r="E48" s="15" t="s">
        <v>143</v>
      </c>
      <c r="F48" s="15" t="s">
        <v>51</v>
      </c>
      <c r="G48" s="15" t="s">
        <v>67</v>
      </c>
      <c r="H48" s="15" t="s">
        <v>80</v>
      </c>
      <c r="I48" s="15" t="s">
        <v>124</v>
      </c>
      <c r="J48" s="15" t="s">
        <v>5</v>
      </c>
      <c r="K48" s="100">
        <v>0.9</v>
      </c>
      <c r="L48" s="99" t="s">
        <v>76</v>
      </c>
      <c r="M48" s="97">
        <v>45015</v>
      </c>
      <c r="N48" s="97">
        <v>45046</v>
      </c>
      <c r="O48" s="97">
        <v>45285</v>
      </c>
      <c r="P48" s="134">
        <v>45290</v>
      </c>
      <c r="Q48" s="59">
        <v>23441</v>
      </c>
      <c r="R48" s="60">
        <v>18362</v>
      </c>
      <c r="S48" s="60">
        <v>938</v>
      </c>
      <c r="T48" s="60">
        <v>0</v>
      </c>
      <c r="U48" s="60">
        <v>4141</v>
      </c>
      <c r="V48" s="62">
        <v>0</v>
      </c>
      <c r="W48" s="62">
        <v>0</v>
      </c>
      <c r="X48" s="62">
        <v>0</v>
      </c>
      <c r="Y48" s="62">
        <v>0</v>
      </c>
      <c r="Z48" s="69">
        <v>0</v>
      </c>
      <c r="AA48" s="62">
        <v>23441</v>
      </c>
      <c r="AB48" s="62">
        <v>18362</v>
      </c>
      <c r="AC48" s="62">
        <v>938</v>
      </c>
      <c r="AD48" s="62">
        <v>0</v>
      </c>
      <c r="AE48" s="63">
        <v>4141</v>
      </c>
      <c r="AF48" s="59">
        <v>23441</v>
      </c>
      <c r="AG48" s="60">
        <v>18362</v>
      </c>
      <c r="AH48" s="60">
        <v>938</v>
      </c>
      <c r="AI48" s="60">
        <v>0</v>
      </c>
      <c r="AJ48" s="60">
        <v>4141</v>
      </c>
      <c r="AK48" s="62">
        <v>0</v>
      </c>
      <c r="AL48" s="70">
        <v>0</v>
      </c>
      <c r="AM48" s="70">
        <v>0</v>
      </c>
      <c r="AN48" s="70">
        <v>0</v>
      </c>
      <c r="AO48" s="107">
        <v>0</v>
      </c>
      <c r="AP48" s="60">
        <v>23441</v>
      </c>
      <c r="AQ48" s="60">
        <v>18362</v>
      </c>
      <c r="AR48" s="60">
        <v>938</v>
      </c>
      <c r="AS48" s="60">
        <v>0</v>
      </c>
      <c r="AT48" s="65">
        <v>4141</v>
      </c>
      <c r="AU48" s="66">
        <v>0</v>
      </c>
      <c r="AV48" s="67">
        <v>0</v>
      </c>
      <c r="AW48" s="67">
        <v>0</v>
      </c>
      <c r="AX48" s="67">
        <v>0</v>
      </c>
      <c r="AY48" s="67">
        <v>0</v>
      </c>
      <c r="AZ48" s="67">
        <v>0</v>
      </c>
      <c r="BA48" s="67">
        <v>0</v>
      </c>
      <c r="BB48" s="67">
        <v>0</v>
      </c>
      <c r="BC48" s="67">
        <v>0</v>
      </c>
      <c r="BD48" s="67">
        <v>0</v>
      </c>
      <c r="BE48" s="67">
        <v>0</v>
      </c>
      <c r="BF48" s="67">
        <v>0</v>
      </c>
      <c r="BG48" s="67">
        <v>0</v>
      </c>
      <c r="BH48" s="67">
        <v>0</v>
      </c>
      <c r="BI48" s="68">
        <v>0</v>
      </c>
      <c r="BJ48" s="118"/>
    </row>
    <row r="49" spans="1:62" s="3" customFormat="1" ht="141" customHeight="1" x14ac:dyDescent="0.35">
      <c r="A49" s="135">
        <v>35</v>
      </c>
      <c r="B49" s="10" t="s">
        <v>0</v>
      </c>
      <c r="C49" s="15" t="s">
        <v>50</v>
      </c>
      <c r="D49" s="16">
        <v>3992</v>
      </c>
      <c r="E49" s="15" t="s">
        <v>143</v>
      </c>
      <c r="F49" s="15" t="s">
        <v>52</v>
      </c>
      <c r="G49" s="15" t="s">
        <v>67</v>
      </c>
      <c r="H49" s="15" t="s">
        <v>80</v>
      </c>
      <c r="I49" s="15" t="s">
        <v>21</v>
      </c>
      <c r="J49" s="15" t="s">
        <v>5</v>
      </c>
      <c r="K49" s="100">
        <v>12.798</v>
      </c>
      <c r="L49" s="99" t="s">
        <v>76</v>
      </c>
      <c r="M49" s="97">
        <v>45107</v>
      </c>
      <c r="N49" s="97">
        <v>45366</v>
      </c>
      <c r="O49" s="97">
        <v>45651</v>
      </c>
      <c r="P49" s="134">
        <v>45656</v>
      </c>
      <c r="Q49" s="73">
        <v>111741</v>
      </c>
      <c r="R49" s="74">
        <v>87531</v>
      </c>
      <c r="S49" s="74">
        <v>4470</v>
      </c>
      <c r="T49" s="74">
        <v>0</v>
      </c>
      <c r="U49" s="74">
        <v>19740</v>
      </c>
      <c r="V49" s="62">
        <v>0</v>
      </c>
      <c r="W49" s="62">
        <v>0</v>
      </c>
      <c r="X49" s="62">
        <v>0</v>
      </c>
      <c r="Y49" s="62">
        <v>0</v>
      </c>
      <c r="Z49" s="69">
        <v>0</v>
      </c>
      <c r="AA49" s="62">
        <v>111741</v>
      </c>
      <c r="AB49" s="62">
        <v>87531</v>
      </c>
      <c r="AC49" s="62">
        <v>4470</v>
      </c>
      <c r="AD49" s="62">
        <v>0</v>
      </c>
      <c r="AE49" s="63">
        <v>19740</v>
      </c>
      <c r="AF49" s="59">
        <f t="shared" si="10"/>
        <v>0</v>
      </c>
      <c r="AG49" s="60">
        <f t="shared" si="10"/>
        <v>0</v>
      </c>
      <c r="AH49" s="60">
        <f t="shared" si="10"/>
        <v>0</v>
      </c>
      <c r="AI49" s="60">
        <f t="shared" si="10"/>
        <v>0</v>
      </c>
      <c r="AJ49" s="60">
        <f t="shared" si="10"/>
        <v>0</v>
      </c>
      <c r="AK49" s="62">
        <v>0</v>
      </c>
      <c r="AL49" s="70">
        <v>0</v>
      </c>
      <c r="AM49" s="70">
        <v>0</v>
      </c>
      <c r="AN49" s="70">
        <v>0</v>
      </c>
      <c r="AO49" s="107">
        <v>0</v>
      </c>
      <c r="AP49" s="60">
        <v>0</v>
      </c>
      <c r="AQ49" s="60">
        <v>0</v>
      </c>
      <c r="AR49" s="60">
        <v>0</v>
      </c>
      <c r="AS49" s="60">
        <v>0</v>
      </c>
      <c r="AT49" s="65">
        <v>0</v>
      </c>
      <c r="AU49" s="66">
        <v>111741</v>
      </c>
      <c r="AV49" s="67">
        <v>87531</v>
      </c>
      <c r="AW49" s="67">
        <v>4470</v>
      </c>
      <c r="AX49" s="67">
        <v>0</v>
      </c>
      <c r="AY49" s="67">
        <v>19740</v>
      </c>
      <c r="AZ49" s="67">
        <v>0</v>
      </c>
      <c r="BA49" s="67">
        <v>0</v>
      </c>
      <c r="BB49" s="67">
        <v>0</v>
      </c>
      <c r="BC49" s="67">
        <v>0</v>
      </c>
      <c r="BD49" s="67">
        <v>0</v>
      </c>
      <c r="BE49" s="67">
        <v>111741</v>
      </c>
      <c r="BF49" s="67">
        <v>87531</v>
      </c>
      <c r="BG49" s="67">
        <v>4470</v>
      </c>
      <c r="BH49" s="67">
        <v>0</v>
      </c>
      <c r="BI49" s="68">
        <v>19740</v>
      </c>
      <c r="BJ49" s="118"/>
    </row>
    <row r="50" spans="1:62" ht="141" customHeight="1" x14ac:dyDescent="0.35">
      <c r="A50" s="135">
        <v>36</v>
      </c>
      <c r="B50" s="10" t="s">
        <v>0</v>
      </c>
      <c r="C50" s="15" t="s">
        <v>50</v>
      </c>
      <c r="D50" s="16">
        <v>15531</v>
      </c>
      <c r="E50" s="15" t="s">
        <v>144</v>
      </c>
      <c r="F50" s="15" t="s">
        <v>53</v>
      </c>
      <c r="G50" s="15" t="s">
        <v>67</v>
      </c>
      <c r="H50" s="15" t="s">
        <v>80</v>
      </c>
      <c r="I50" s="15" t="s">
        <v>124</v>
      </c>
      <c r="J50" s="15" t="s">
        <v>5</v>
      </c>
      <c r="K50" s="100">
        <v>1.5</v>
      </c>
      <c r="L50" s="99" t="s">
        <v>76</v>
      </c>
      <c r="M50" s="97">
        <v>45015</v>
      </c>
      <c r="N50" s="97">
        <v>45046</v>
      </c>
      <c r="O50" s="97">
        <v>45285</v>
      </c>
      <c r="P50" s="134">
        <v>45290</v>
      </c>
      <c r="Q50" s="144">
        <v>28000</v>
      </c>
      <c r="R50" s="145">
        <v>22334</v>
      </c>
      <c r="S50" s="145">
        <v>1120</v>
      </c>
      <c r="T50" s="145">
        <v>0</v>
      </c>
      <c r="U50" s="145">
        <v>4546</v>
      </c>
      <c r="V50" s="75">
        <v>0</v>
      </c>
      <c r="W50" s="62">
        <v>0</v>
      </c>
      <c r="X50" s="62">
        <v>0</v>
      </c>
      <c r="Y50" s="62">
        <v>0</v>
      </c>
      <c r="Z50" s="69">
        <v>0</v>
      </c>
      <c r="AA50" s="62">
        <v>28000</v>
      </c>
      <c r="AB50" s="62">
        <v>21934</v>
      </c>
      <c r="AC50" s="62">
        <v>1120</v>
      </c>
      <c r="AD50" s="62">
        <v>0</v>
      </c>
      <c r="AE50" s="63">
        <v>4946</v>
      </c>
      <c r="AF50" s="78">
        <v>28000</v>
      </c>
      <c r="AG50" s="62">
        <v>21934</v>
      </c>
      <c r="AH50" s="62">
        <v>1120</v>
      </c>
      <c r="AI50" s="62">
        <v>0</v>
      </c>
      <c r="AJ50" s="62">
        <v>4946</v>
      </c>
      <c r="AK50" s="62">
        <v>0</v>
      </c>
      <c r="AL50" s="70">
        <v>0</v>
      </c>
      <c r="AM50" s="70">
        <v>0</v>
      </c>
      <c r="AN50" s="70">
        <v>0</v>
      </c>
      <c r="AO50" s="107">
        <v>0</v>
      </c>
      <c r="AP50" s="62">
        <v>28000</v>
      </c>
      <c r="AQ50" s="62">
        <v>21934</v>
      </c>
      <c r="AR50" s="62">
        <v>1120</v>
      </c>
      <c r="AS50" s="62">
        <v>0</v>
      </c>
      <c r="AT50" s="63">
        <v>4946</v>
      </c>
      <c r="AU50" s="66">
        <v>0</v>
      </c>
      <c r="AV50" s="67">
        <v>0</v>
      </c>
      <c r="AW50" s="67">
        <v>0</v>
      </c>
      <c r="AX50" s="67">
        <v>0</v>
      </c>
      <c r="AY50" s="67">
        <v>0</v>
      </c>
      <c r="AZ50" s="67">
        <v>0</v>
      </c>
      <c r="BA50" s="67">
        <v>0</v>
      </c>
      <c r="BB50" s="67">
        <v>0</v>
      </c>
      <c r="BC50" s="67">
        <v>0</v>
      </c>
      <c r="BD50" s="67">
        <v>0</v>
      </c>
      <c r="BE50" s="67">
        <v>0</v>
      </c>
      <c r="BF50" s="67">
        <v>0</v>
      </c>
      <c r="BG50" s="67">
        <v>0</v>
      </c>
      <c r="BH50" s="67">
        <v>0</v>
      </c>
      <c r="BI50" s="68">
        <v>0</v>
      </c>
      <c r="BJ50" s="118"/>
    </row>
    <row r="51" spans="1:62" ht="141" customHeight="1" x14ac:dyDescent="0.35">
      <c r="A51" s="135">
        <v>37</v>
      </c>
      <c r="B51" s="10" t="s">
        <v>0</v>
      </c>
      <c r="C51" s="15" t="s">
        <v>50</v>
      </c>
      <c r="D51" s="16">
        <v>6217</v>
      </c>
      <c r="E51" s="15" t="s">
        <v>145</v>
      </c>
      <c r="F51" s="15" t="s">
        <v>54</v>
      </c>
      <c r="G51" s="15" t="s">
        <v>67</v>
      </c>
      <c r="H51" s="15" t="s">
        <v>80</v>
      </c>
      <c r="I51" s="15" t="s">
        <v>21</v>
      </c>
      <c r="J51" s="15" t="s">
        <v>5</v>
      </c>
      <c r="K51" s="100">
        <v>6.7619999999999996</v>
      </c>
      <c r="L51" s="99" t="s">
        <v>76</v>
      </c>
      <c r="M51" s="97">
        <v>45107</v>
      </c>
      <c r="N51" s="97">
        <v>45366</v>
      </c>
      <c r="O51" s="97">
        <v>45651</v>
      </c>
      <c r="P51" s="134">
        <v>45656</v>
      </c>
      <c r="Q51" s="76">
        <v>50000</v>
      </c>
      <c r="R51" s="77">
        <v>39272</v>
      </c>
      <c r="S51" s="77">
        <v>1895</v>
      </c>
      <c r="T51" s="77">
        <v>0</v>
      </c>
      <c r="U51" s="77">
        <v>8833</v>
      </c>
      <c r="V51" s="75">
        <v>0</v>
      </c>
      <c r="W51" s="62">
        <v>0</v>
      </c>
      <c r="X51" s="62">
        <v>0</v>
      </c>
      <c r="Y51" s="62">
        <v>0</v>
      </c>
      <c r="Z51" s="69">
        <v>0</v>
      </c>
      <c r="AA51" s="62">
        <v>50000</v>
      </c>
      <c r="AB51" s="62">
        <v>39272</v>
      </c>
      <c r="AC51" s="62">
        <v>1895</v>
      </c>
      <c r="AD51" s="62">
        <v>0</v>
      </c>
      <c r="AE51" s="63">
        <v>8833</v>
      </c>
      <c r="AF51" s="59">
        <f t="shared" ref="AF51:AJ51" si="11">AG51*0.07</f>
        <v>0</v>
      </c>
      <c r="AG51" s="60">
        <f t="shared" si="11"/>
        <v>0</v>
      </c>
      <c r="AH51" s="60">
        <f t="shared" si="11"/>
        <v>0</v>
      </c>
      <c r="AI51" s="60">
        <f t="shared" si="11"/>
        <v>0</v>
      </c>
      <c r="AJ51" s="60">
        <f t="shared" si="11"/>
        <v>0</v>
      </c>
      <c r="AK51" s="62">
        <v>0</v>
      </c>
      <c r="AL51" s="70">
        <v>0</v>
      </c>
      <c r="AM51" s="70">
        <v>0</v>
      </c>
      <c r="AN51" s="70">
        <v>0</v>
      </c>
      <c r="AO51" s="107">
        <v>0</v>
      </c>
      <c r="AP51" s="60">
        <v>0</v>
      </c>
      <c r="AQ51" s="60">
        <v>0</v>
      </c>
      <c r="AR51" s="60">
        <v>0</v>
      </c>
      <c r="AS51" s="60">
        <v>0</v>
      </c>
      <c r="AT51" s="65">
        <v>0</v>
      </c>
      <c r="AU51" s="66">
        <v>50000</v>
      </c>
      <c r="AV51" s="67">
        <v>39272</v>
      </c>
      <c r="AW51" s="67">
        <v>1895</v>
      </c>
      <c r="AX51" s="67">
        <v>0</v>
      </c>
      <c r="AY51" s="67">
        <v>8833</v>
      </c>
      <c r="AZ51" s="67">
        <v>0</v>
      </c>
      <c r="BA51" s="67">
        <v>0</v>
      </c>
      <c r="BB51" s="67">
        <v>0</v>
      </c>
      <c r="BC51" s="67">
        <v>0</v>
      </c>
      <c r="BD51" s="67">
        <v>0</v>
      </c>
      <c r="BE51" s="67">
        <v>50000</v>
      </c>
      <c r="BF51" s="67">
        <v>39272</v>
      </c>
      <c r="BG51" s="67">
        <v>1895</v>
      </c>
      <c r="BH51" s="67">
        <v>0</v>
      </c>
      <c r="BI51" s="68">
        <v>8833</v>
      </c>
      <c r="BJ51" s="118"/>
    </row>
    <row r="52" spans="1:62" ht="141" customHeight="1" x14ac:dyDescent="0.35">
      <c r="A52" s="135">
        <v>38</v>
      </c>
      <c r="B52" s="10" t="s">
        <v>0</v>
      </c>
      <c r="C52" s="15" t="s">
        <v>50</v>
      </c>
      <c r="D52" s="16">
        <v>3274</v>
      </c>
      <c r="E52" s="15" t="s">
        <v>146</v>
      </c>
      <c r="F52" s="15" t="s">
        <v>55</v>
      </c>
      <c r="G52" s="15" t="s">
        <v>67</v>
      </c>
      <c r="H52" s="15" t="s">
        <v>80</v>
      </c>
      <c r="I52" s="15" t="s">
        <v>21</v>
      </c>
      <c r="J52" s="15" t="s">
        <v>5</v>
      </c>
      <c r="K52" s="100">
        <v>5.36</v>
      </c>
      <c r="L52" s="99" t="s">
        <v>76</v>
      </c>
      <c r="M52" s="97">
        <v>45015</v>
      </c>
      <c r="N52" s="97">
        <v>45046</v>
      </c>
      <c r="O52" s="97">
        <v>45285</v>
      </c>
      <c r="P52" s="134">
        <v>45290</v>
      </c>
      <c r="Q52" s="59">
        <v>80000</v>
      </c>
      <c r="R52" s="60">
        <v>62667</v>
      </c>
      <c r="S52" s="60">
        <v>3200</v>
      </c>
      <c r="T52" s="60">
        <v>0</v>
      </c>
      <c r="U52" s="60">
        <v>14133</v>
      </c>
      <c r="V52" s="62">
        <v>0</v>
      </c>
      <c r="W52" s="62">
        <v>0</v>
      </c>
      <c r="X52" s="62">
        <v>0</v>
      </c>
      <c r="Y52" s="62">
        <v>0</v>
      </c>
      <c r="Z52" s="69">
        <v>0</v>
      </c>
      <c r="AA52" s="62">
        <v>80000</v>
      </c>
      <c r="AB52" s="62">
        <v>62667</v>
      </c>
      <c r="AC52" s="62">
        <v>3200</v>
      </c>
      <c r="AD52" s="62">
        <v>0</v>
      </c>
      <c r="AE52" s="63">
        <v>14133</v>
      </c>
      <c r="AF52" s="59">
        <v>80000</v>
      </c>
      <c r="AG52" s="60">
        <v>62667</v>
      </c>
      <c r="AH52" s="60">
        <v>3200</v>
      </c>
      <c r="AI52" s="60">
        <v>0</v>
      </c>
      <c r="AJ52" s="60">
        <v>14133</v>
      </c>
      <c r="AK52" s="62">
        <v>0</v>
      </c>
      <c r="AL52" s="70">
        <v>0</v>
      </c>
      <c r="AM52" s="70">
        <v>0</v>
      </c>
      <c r="AN52" s="70">
        <v>0</v>
      </c>
      <c r="AO52" s="107">
        <v>0</v>
      </c>
      <c r="AP52" s="60">
        <v>80000</v>
      </c>
      <c r="AQ52" s="60">
        <v>62667</v>
      </c>
      <c r="AR52" s="60">
        <v>3200</v>
      </c>
      <c r="AS52" s="60">
        <v>0</v>
      </c>
      <c r="AT52" s="65">
        <v>14133</v>
      </c>
      <c r="AU52" s="66">
        <v>0</v>
      </c>
      <c r="AV52" s="67">
        <v>0</v>
      </c>
      <c r="AW52" s="67">
        <v>0</v>
      </c>
      <c r="AX52" s="67">
        <v>0</v>
      </c>
      <c r="AY52" s="67">
        <v>0</v>
      </c>
      <c r="AZ52" s="67">
        <v>0</v>
      </c>
      <c r="BA52" s="67">
        <v>0</v>
      </c>
      <c r="BB52" s="67">
        <v>0</v>
      </c>
      <c r="BC52" s="67">
        <v>0</v>
      </c>
      <c r="BD52" s="67">
        <v>0</v>
      </c>
      <c r="BE52" s="67">
        <v>0</v>
      </c>
      <c r="BF52" s="67">
        <v>0</v>
      </c>
      <c r="BG52" s="67">
        <v>0</v>
      </c>
      <c r="BH52" s="67">
        <v>0</v>
      </c>
      <c r="BI52" s="68">
        <v>0</v>
      </c>
      <c r="BJ52" s="118"/>
    </row>
    <row r="53" spans="1:62" ht="141" customHeight="1" x14ac:dyDescent="0.35">
      <c r="A53" s="135">
        <v>39</v>
      </c>
      <c r="B53" s="10" t="s">
        <v>0</v>
      </c>
      <c r="C53" s="15" t="s">
        <v>50</v>
      </c>
      <c r="D53" s="16">
        <v>4251</v>
      </c>
      <c r="E53" s="15" t="s">
        <v>147</v>
      </c>
      <c r="F53" s="15" t="s">
        <v>56</v>
      </c>
      <c r="G53" s="15" t="s">
        <v>67</v>
      </c>
      <c r="H53" s="15" t="s">
        <v>80</v>
      </c>
      <c r="I53" s="15" t="s">
        <v>21</v>
      </c>
      <c r="J53" s="15" t="s">
        <v>5</v>
      </c>
      <c r="K53" s="100">
        <v>22.388999999999999</v>
      </c>
      <c r="L53" s="102" t="s">
        <v>76</v>
      </c>
      <c r="M53" s="97">
        <v>45107</v>
      </c>
      <c r="N53" s="103">
        <v>45366</v>
      </c>
      <c r="O53" s="97">
        <v>45651</v>
      </c>
      <c r="P53" s="134">
        <v>45656</v>
      </c>
      <c r="Q53" s="59">
        <v>161419</v>
      </c>
      <c r="R53" s="60">
        <v>126569</v>
      </c>
      <c r="S53" s="60">
        <v>6334</v>
      </c>
      <c r="T53" s="60">
        <v>0</v>
      </c>
      <c r="U53" s="60">
        <v>28516</v>
      </c>
      <c r="V53" s="67">
        <v>0</v>
      </c>
      <c r="W53" s="67">
        <v>0</v>
      </c>
      <c r="X53" s="67">
        <v>0</v>
      </c>
      <c r="Y53" s="67">
        <v>0</v>
      </c>
      <c r="Z53" s="68">
        <v>0</v>
      </c>
      <c r="AA53" s="62">
        <v>161419</v>
      </c>
      <c r="AB53" s="62">
        <v>126569</v>
      </c>
      <c r="AC53" s="62">
        <v>6334</v>
      </c>
      <c r="AD53" s="62">
        <v>0</v>
      </c>
      <c r="AE53" s="63">
        <v>28516</v>
      </c>
      <c r="AF53" s="73">
        <v>0</v>
      </c>
      <c r="AG53" s="74">
        <v>0</v>
      </c>
      <c r="AH53" s="74">
        <v>0</v>
      </c>
      <c r="AI53" s="74">
        <v>0</v>
      </c>
      <c r="AJ53" s="74">
        <v>0</v>
      </c>
      <c r="AK53" s="67">
        <v>0</v>
      </c>
      <c r="AL53" s="79">
        <v>0</v>
      </c>
      <c r="AM53" s="79">
        <v>0</v>
      </c>
      <c r="AN53" s="79">
        <v>0</v>
      </c>
      <c r="AO53" s="108">
        <v>0</v>
      </c>
      <c r="AP53" s="74">
        <v>0</v>
      </c>
      <c r="AQ53" s="74">
        <v>0</v>
      </c>
      <c r="AR53" s="74">
        <v>0</v>
      </c>
      <c r="AS53" s="74">
        <v>0</v>
      </c>
      <c r="AT53" s="80">
        <v>0</v>
      </c>
      <c r="AU53" s="66">
        <v>161419</v>
      </c>
      <c r="AV53" s="67">
        <v>126569</v>
      </c>
      <c r="AW53" s="67">
        <v>6334</v>
      </c>
      <c r="AX53" s="67">
        <v>0</v>
      </c>
      <c r="AY53" s="67">
        <v>28516</v>
      </c>
      <c r="AZ53" s="67">
        <v>0</v>
      </c>
      <c r="BA53" s="67">
        <v>0</v>
      </c>
      <c r="BB53" s="67">
        <v>0</v>
      </c>
      <c r="BC53" s="67">
        <v>0</v>
      </c>
      <c r="BD53" s="67">
        <v>0</v>
      </c>
      <c r="BE53" s="67">
        <v>161419</v>
      </c>
      <c r="BF53" s="67">
        <v>126569</v>
      </c>
      <c r="BG53" s="67">
        <v>6334</v>
      </c>
      <c r="BH53" s="67">
        <v>0</v>
      </c>
      <c r="BI53" s="68">
        <v>28516</v>
      </c>
      <c r="BJ53" s="118"/>
    </row>
    <row r="54" spans="1:62" ht="141" customHeight="1" x14ac:dyDescent="0.35">
      <c r="A54" s="135">
        <v>40</v>
      </c>
      <c r="B54" s="10" t="s">
        <v>0</v>
      </c>
      <c r="C54" s="15" t="s">
        <v>57</v>
      </c>
      <c r="D54" s="15">
        <v>3274</v>
      </c>
      <c r="E54" s="15" t="s">
        <v>148</v>
      </c>
      <c r="F54" s="15" t="s">
        <v>58</v>
      </c>
      <c r="G54" s="15" t="s">
        <v>67</v>
      </c>
      <c r="H54" s="15" t="s">
        <v>80</v>
      </c>
      <c r="I54" s="15" t="s">
        <v>124</v>
      </c>
      <c r="J54" s="15" t="s">
        <v>5</v>
      </c>
      <c r="K54" s="100">
        <v>2.3199999999999998</v>
      </c>
      <c r="L54" s="102" t="s">
        <v>76</v>
      </c>
      <c r="M54" s="103">
        <v>45015</v>
      </c>
      <c r="N54" s="103">
        <v>45046</v>
      </c>
      <c r="O54" s="97">
        <v>45285</v>
      </c>
      <c r="P54" s="134">
        <v>45290</v>
      </c>
      <c r="Q54" s="59">
        <v>42054</v>
      </c>
      <c r="R54" s="60">
        <v>32943</v>
      </c>
      <c r="S54" s="60">
        <v>1682</v>
      </c>
      <c r="T54" s="60">
        <v>0</v>
      </c>
      <c r="U54" s="60">
        <v>7429</v>
      </c>
      <c r="V54" s="81">
        <v>0</v>
      </c>
      <c r="W54" s="81">
        <v>0</v>
      </c>
      <c r="X54" s="81">
        <v>0</v>
      </c>
      <c r="Y54" s="81">
        <v>0</v>
      </c>
      <c r="Z54" s="82">
        <v>0</v>
      </c>
      <c r="AA54" s="62">
        <v>42054</v>
      </c>
      <c r="AB54" s="62">
        <v>32943</v>
      </c>
      <c r="AC54" s="62">
        <v>1682</v>
      </c>
      <c r="AD54" s="62">
        <v>0</v>
      </c>
      <c r="AE54" s="63">
        <v>7429</v>
      </c>
      <c r="AF54" s="78">
        <v>42054</v>
      </c>
      <c r="AG54" s="62">
        <v>32943</v>
      </c>
      <c r="AH54" s="62">
        <v>1682</v>
      </c>
      <c r="AI54" s="62">
        <v>0</v>
      </c>
      <c r="AJ54" s="62">
        <v>7429</v>
      </c>
      <c r="AK54" s="83">
        <v>0</v>
      </c>
      <c r="AL54" s="83">
        <v>0</v>
      </c>
      <c r="AM54" s="83">
        <v>0</v>
      </c>
      <c r="AN54" s="83">
        <v>0</v>
      </c>
      <c r="AO54" s="109">
        <v>0</v>
      </c>
      <c r="AP54" s="62">
        <v>42054</v>
      </c>
      <c r="AQ54" s="62">
        <v>32943</v>
      </c>
      <c r="AR54" s="62">
        <v>1682</v>
      </c>
      <c r="AS54" s="62">
        <v>0</v>
      </c>
      <c r="AT54" s="63">
        <v>7429</v>
      </c>
      <c r="AU54" s="66">
        <v>0</v>
      </c>
      <c r="AV54" s="67">
        <v>0</v>
      </c>
      <c r="AW54" s="67">
        <v>0</v>
      </c>
      <c r="AX54" s="67">
        <v>0</v>
      </c>
      <c r="AY54" s="67">
        <v>0</v>
      </c>
      <c r="AZ54" s="67">
        <v>0</v>
      </c>
      <c r="BA54" s="67">
        <v>0</v>
      </c>
      <c r="BB54" s="67">
        <v>0</v>
      </c>
      <c r="BC54" s="67">
        <v>0</v>
      </c>
      <c r="BD54" s="67">
        <v>0</v>
      </c>
      <c r="BE54" s="67">
        <v>0</v>
      </c>
      <c r="BF54" s="67">
        <v>0</v>
      </c>
      <c r="BG54" s="67">
        <v>0</v>
      </c>
      <c r="BH54" s="67">
        <v>0</v>
      </c>
      <c r="BI54" s="68">
        <v>0</v>
      </c>
      <c r="BJ54" s="119"/>
    </row>
    <row r="55" spans="1:62" ht="159" customHeight="1" thickBot="1" x14ac:dyDescent="0.4">
      <c r="A55" s="136">
        <v>41</v>
      </c>
      <c r="B55" s="121" t="s">
        <v>0</v>
      </c>
      <c r="C55" s="122" t="s">
        <v>59</v>
      </c>
      <c r="D55" s="122">
        <v>4251</v>
      </c>
      <c r="E55" s="122" t="s">
        <v>149</v>
      </c>
      <c r="F55" s="122" t="s">
        <v>60</v>
      </c>
      <c r="G55" s="122" t="s">
        <v>67</v>
      </c>
      <c r="H55" s="122" t="s">
        <v>80</v>
      </c>
      <c r="I55" s="122" t="s">
        <v>21</v>
      </c>
      <c r="J55" s="122" t="s">
        <v>5</v>
      </c>
      <c r="K55" s="123">
        <v>15.26</v>
      </c>
      <c r="L55" s="124" t="s">
        <v>76</v>
      </c>
      <c r="M55" s="125">
        <v>45107</v>
      </c>
      <c r="N55" s="125">
        <v>45366</v>
      </c>
      <c r="O55" s="125">
        <v>45651</v>
      </c>
      <c r="P55" s="126">
        <v>45656</v>
      </c>
      <c r="Q55" s="84">
        <v>117946</v>
      </c>
      <c r="R55" s="85">
        <v>92392</v>
      </c>
      <c r="S55" s="85">
        <v>4587</v>
      </c>
      <c r="T55" s="85">
        <v>0</v>
      </c>
      <c r="U55" s="85">
        <v>20967</v>
      </c>
      <c r="V55" s="86">
        <v>0</v>
      </c>
      <c r="W55" s="86">
        <v>0</v>
      </c>
      <c r="X55" s="86">
        <v>0</v>
      </c>
      <c r="Y55" s="86">
        <v>0</v>
      </c>
      <c r="Z55" s="87">
        <v>0</v>
      </c>
      <c r="AA55" s="88">
        <v>117946</v>
      </c>
      <c r="AB55" s="88">
        <v>92392</v>
      </c>
      <c r="AC55" s="88">
        <v>4587</v>
      </c>
      <c r="AD55" s="88">
        <v>0</v>
      </c>
      <c r="AE55" s="89">
        <v>20967</v>
      </c>
      <c r="AF55" s="90">
        <v>0</v>
      </c>
      <c r="AG55" s="91">
        <v>0</v>
      </c>
      <c r="AH55" s="91">
        <v>0</v>
      </c>
      <c r="AI55" s="91">
        <v>0</v>
      </c>
      <c r="AJ55" s="91">
        <v>0</v>
      </c>
      <c r="AK55" s="91">
        <v>0</v>
      </c>
      <c r="AL55" s="91">
        <v>0</v>
      </c>
      <c r="AM55" s="91">
        <v>0</v>
      </c>
      <c r="AN55" s="91">
        <v>0</v>
      </c>
      <c r="AO55" s="110">
        <v>0</v>
      </c>
      <c r="AP55" s="112">
        <v>0</v>
      </c>
      <c r="AQ55" s="91">
        <v>0</v>
      </c>
      <c r="AR55" s="91">
        <v>0</v>
      </c>
      <c r="AS55" s="91">
        <v>0</v>
      </c>
      <c r="AT55" s="92">
        <v>0</v>
      </c>
      <c r="AU55" s="93">
        <v>117946</v>
      </c>
      <c r="AV55" s="88">
        <v>92392</v>
      </c>
      <c r="AW55" s="88">
        <v>4587</v>
      </c>
      <c r="AX55" s="88">
        <v>0</v>
      </c>
      <c r="AY55" s="88">
        <v>20967</v>
      </c>
      <c r="AZ55" s="88">
        <v>0</v>
      </c>
      <c r="BA55" s="88">
        <v>0</v>
      </c>
      <c r="BB55" s="88">
        <v>0</v>
      </c>
      <c r="BC55" s="88">
        <v>0</v>
      </c>
      <c r="BD55" s="88">
        <v>0</v>
      </c>
      <c r="BE55" s="88">
        <v>117946</v>
      </c>
      <c r="BF55" s="88">
        <v>92392</v>
      </c>
      <c r="BG55" s="88">
        <v>4587</v>
      </c>
      <c r="BH55" s="88">
        <v>0</v>
      </c>
      <c r="BI55" s="94">
        <v>20967</v>
      </c>
      <c r="BJ55" s="120"/>
    </row>
    <row r="58" spans="1:62" ht="19.5" x14ac:dyDescent="0.3">
      <c r="K58" s="113"/>
    </row>
    <row r="59" spans="1:62" ht="19.5" x14ac:dyDescent="0.25">
      <c r="J59" s="6"/>
      <c r="K59" s="114">
        <f>SUM(K15:K58)-K28-K46-K47+0.4</f>
        <v>123.52500000000001</v>
      </c>
      <c r="L59" s="6"/>
      <c r="M59" s="5"/>
      <c r="N59" s="5"/>
      <c r="Q59" s="4"/>
      <c r="R59" s="4"/>
    </row>
    <row r="60" spans="1:62" ht="19.5" x14ac:dyDescent="0.25">
      <c r="J60" s="6"/>
      <c r="K60" s="115">
        <f>K26+K42+K45+0.4+K48+K50+K52+K54+K27</f>
        <v>22.055</v>
      </c>
      <c r="L60" s="6"/>
      <c r="M60" s="5"/>
      <c r="N60" s="5"/>
    </row>
    <row r="61" spans="1:62" ht="19.5" x14ac:dyDescent="0.25">
      <c r="J61" s="6"/>
      <c r="K61" s="114"/>
      <c r="L61" s="6"/>
      <c r="M61" s="5"/>
      <c r="N61" s="5"/>
      <c r="Q61" s="4"/>
      <c r="R61" s="4"/>
    </row>
    <row r="62" spans="1:62" ht="19.5" x14ac:dyDescent="0.25">
      <c r="J62" s="6"/>
      <c r="K62" s="115">
        <f>SUM(K15:K55)-K26-K27-K28-K42-K45-K46-K47-K48-K50-K52-K54</f>
        <v>101.47000000000003</v>
      </c>
      <c r="L62" s="6"/>
      <c r="M62" s="5"/>
      <c r="N62" s="5"/>
    </row>
    <row r="63" spans="1:62" ht="19.5" x14ac:dyDescent="0.25">
      <c r="J63" s="6"/>
      <c r="K63" s="114"/>
      <c r="L63" s="6"/>
      <c r="M63" s="5"/>
      <c r="N63" s="5"/>
      <c r="Q63" s="4"/>
      <c r="R63" s="4"/>
    </row>
    <row r="64" spans="1:62" ht="19.5" x14ac:dyDescent="0.25">
      <c r="J64" s="6"/>
      <c r="K64" s="114"/>
      <c r="L64" s="6"/>
      <c r="M64" s="5"/>
      <c r="N64" s="5"/>
      <c r="R64" s="4"/>
    </row>
    <row r="65" spans="10:14" ht="19.5" x14ac:dyDescent="0.25">
      <c r="J65" s="6"/>
      <c r="K65" s="115">
        <f>K60+K62</f>
        <v>123.52500000000003</v>
      </c>
      <c r="L65" s="6"/>
      <c r="M65" s="5"/>
      <c r="N65" s="5"/>
    </row>
    <row r="66" spans="10:14" ht="18.75" x14ac:dyDescent="0.25">
      <c r="J66" s="6"/>
      <c r="K66" s="6"/>
      <c r="L66" s="6"/>
      <c r="M66" s="5"/>
      <c r="N66" s="5"/>
    </row>
    <row r="67" spans="10:14" ht="18.75" x14ac:dyDescent="0.25">
      <c r="J67" s="6"/>
      <c r="K67" s="6"/>
      <c r="L67" s="6"/>
      <c r="M67" s="5"/>
      <c r="N67" s="5"/>
    </row>
    <row r="68" spans="10:14" ht="18.75" x14ac:dyDescent="0.25">
      <c r="J68" s="6"/>
      <c r="K68" s="6"/>
      <c r="L68" s="6"/>
      <c r="M68" s="5"/>
      <c r="N68" s="5"/>
    </row>
  </sheetData>
  <mergeCells count="32">
    <mergeCell ref="A9:A11"/>
    <mergeCell ref="B9:B11"/>
    <mergeCell ref="C9:C11"/>
    <mergeCell ref="E9:E11"/>
    <mergeCell ref="F9:F11"/>
    <mergeCell ref="V10:Z10"/>
    <mergeCell ref="AA10:AE10"/>
    <mergeCell ref="AF10:AJ10"/>
    <mergeCell ref="AK10:AO10"/>
    <mergeCell ref="Q9:AE9"/>
    <mergeCell ref="N9:N11"/>
    <mergeCell ref="O9:O11"/>
    <mergeCell ref="P9:P11"/>
    <mergeCell ref="M9:M11"/>
    <mergeCell ref="Q10:U10"/>
    <mergeCell ref="G9:G11"/>
    <mergeCell ref="H9:H11"/>
    <mergeCell ref="I9:I11"/>
    <mergeCell ref="K10:L10"/>
    <mergeCell ref="J10:J11"/>
    <mergeCell ref="J9:L9"/>
    <mergeCell ref="BJ9:BJ11"/>
    <mergeCell ref="BE2:BJ2"/>
    <mergeCell ref="BE6:BJ6"/>
    <mergeCell ref="AP10:AT10"/>
    <mergeCell ref="AU10:AY10"/>
    <mergeCell ref="AZ10:BD10"/>
    <mergeCell ref="BE10:BI10"/>
    <mergeCell ref="BC3:BJ3"/>
    <mergeCell ref="BC7:BJ7"/>
    <mergeCell ref="AU9:BI9"/>
    <mergeCell ref="AF9:AT9"/>
  </mergeCells>
  <printOptions horizontalCentered="1" verticalCentered="1"/>
  <pageMargins left="0" right="0" top="0" bottom="0" header="0" footer="0"/>
  <pageSetup paperSize="9" scale="2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/>
  <rangeList sheetStid="7" master=""/>
  <rangeList sheetStid="8" master="">
    <arrUserId title="Шапка" rangeCreator="" othersAccessPermission="edit"/>
    <arrUserId title="Шапка_2" rangeCreator="" othersAccessPermission="edit"/>
  </rangeList>
  <rangeList sheetStid="9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Динамика показателя</vt:lpstr>
      <vt:lpstr>Прил 5 Свод основных параметров</vt:lpstr>
      <vt:lpstr>'Динамика показателя'!_Hlk120615133</vt:lpstr>
      <vt:lpstr>'Динамика показателя'!Заголовки_для_печати</vt:lpstr>
      <vt:lpstr>'Прил 5 Свод основных параметров'!Заголовки_для_печати</vt:lpstr>
      <vt:lpstr>'Динамика показателя'!Область_печати</vt:lpstr>
      <vt:lpstr>'Прил 5 Свод основных параметров'!Область_печати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Галкина Екатерина Игоревна</cp:lastModifiedBy>
  <cp:lastPrinted>2024-12-02T06:19:31Z</cp:lastPrinted>
  <dcterms:created xsi:type="dcterms:W3CDTF">2022-12-07T11:36:00Z</dcterms:created>
  <dcterms:modified xsi:type="dcterms:W3CDTF">2024-12-02T06:24:27Z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D0961DF532E5407986E8A87CF0CA84FF</vt:lpwstr>
  </property>
  <property fmtid="{D5CDD505-2E9C-101B-9397-08002B2CF9AE}" pid="3" name="KSOProductBuildVer">
    <vt:lpwstr>1049-11.2.0.11537</vt:lpwstr>
  </property>
</Properties>
</file>