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5" yWindow="-15" windowWidth="16035" windowHeight="11760" activeTab="2"/>
  </bookViews>
  <sheets>
    <sheet name="2025" sheetId="8" r:id="rId1"/>
    <sheet name="2026" sheetId="6" r:id="rId2"/>
    <sheet name="2027" sheetId="9" r:id="rId3"/>
  </sheets>
  <definedNames>
    <definedName name="_xlnm._FilterDatabase" localSheetId="0" hidden="1">'2025'!$A$11:$X$11</definedName>
    <definedName name="_xlnm.Print_Titles" localSheetId="0">'2025'!$8:$11</definedName>
    <definedName name="_xlnm.Print_Area" localSheetId="0">'2025'!$A$1:$J$250</definedName>
    <definedName name="_xlnm.Print_Area" localSheetId="1">'2026'!$A$1:$X$254</definedName>
    <definedName name="_xlnm.Print_Area" localSheetId="2">'2027'!$A$1:$X$254</definedName>
  </definedNames>
  <calcPr calcId="145621"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1" i="6" l="1"/>
  <c r="K40" i="6"/>
  <c r="L37" i="6"/>
  <c r="M37" i="6" s="1"/>
  <c r="L36" i="6"/>
  <c r="M36" i="6" s="1"/>
  <c r="L35" i="6"/>
  <c r="M35" i="6" s="1"/>
  <c r="L34" i="6"/>
  <c r="M34" i="6" s="1"/>
  <c r="L33" i="6"/>
  <c r="M33" i="6" s="1"/>
  <c r="L29" i="6"/>
  <c r="M29" i="6" s="1"/>
  <c r="L27" i="6"/>
  <c r="M27" i="6" s="1"/>
  <c r="L24" i="6"/>
  <c r="M24" i="6" s="1"/>
  <c r="L20" i="6"/>
  <c r="M20" i="6" s="1"/>
  <c r="L18" i="6"/>
  <c r="M18" i="6" s="1"/>
  <c r="L15" i="6"/>
  <c r="M15" i="6" s="1"/>
  <c r="L14" i="6"/>
  <c r="M14" i="6" s="1"/>
  <c r="L13" i="6"/>
  <c r="M13" i="6" s="1"/>
  <c r="H12" i="6"/>
  <c r="H241" i="6" s="1"/>
  <c r="F12" i="6"/>
  <c r="K38" i="6" s="1"/>
  <c r="F241" i="6" l="1"/>
  <c r="K37" i="6"/>
  <c r="I142" i="9" l="1"/>
  <c r="G142" i="9"/>
  <c r="G141" i="9"/>
  <c r="G140" i="9"/>
  <c r="I140" i="9" s="1"/>
  <c r="I86" i="9" s="1"/>
  <c r="G139" i="9"/>
  <c r="I139" i="9" s="1"/>
  <c r="I85" i="9" s="1"/>
  <c r="G138" i="9"/>
  <c r="I138" i="9" s="1"/>
  <c r="I84" i="9" s="1"/>
  <c r="G136" i="9"/>
  <c r="I135" i="9"/>
  <c r="G135" i="9"/>
  <c r="G134" i="9"/>
  <c r="I134" i="9" s="1"/>
  <c r="I80" i="9" s="1"/>
  <c r="I133" i="9"/>
  <c r="G133" i="9"/>
  <c r="G132" i="9"/>
  <c r="I132" i="9" s="1"/>
  <c r="I78" i="9" s="1"/>
  <c r="I131" i="9"/>
  <c r="G131" i="9"/>
  <c r="G130" i="9"/>
  <c r="I130" i="9" s="1"/>
  <c r="I76" i="9" s="1"/>
  <c r="I128" i="9"/>
  <c r="G128" i="9"/>
  <c r="G127" i="9"/>
  <c r="I127" i="9" s="1"/>
  <c r="I73" i="9" s="1"/>
  <c r="I126" i="9"/>
  <c r="G126" i="9"/>
  <c r="G125" i="9"/>
  <c r="I125" i="9" s="1"/>
  <c r="I71" i="9" s="1"/>
  <c r="I124" i="9"/>
  <c r="G124" i="9"/>
  <c r="G123" i="9"/>
  <c r="I123" i="9" s="1"/>
  <c r="I69" i="9" s="1"/>
  <c r="I122" i="9"/>
  <c r="G122" i="9"/>
  <c r="G121" i="9"/>
  <c r="I121" i="9" s="1"/>
  <c r="I67" i="9" s="1"/>
  <c r="I120" i="9"/>
  <c r="G120" i="9"/>
  <c r="G119" i="9"/>
  <c r="I119" i="9" s="1"/>
  <c r="I65" i="9" s="1"/>
  <c r="I118" i="9"/>
  <c r="G118" i="9"/>
  <c r="G117" i="9"/>
  <c r="I117" i="9" s="1"/>
  <c r="I63" i="9" s="1"/>
  <c r="I116" i="9"/>
  <c r="G116" i="9"/>
  <c r="G115" i="9"/>
  <c r="I115" i="9" s="1"/>
  <c r="I61" i="9" s="1"/>
  <c r="I114" i="9"/>
  <c r="G114" i="9"/>
  <c r="G113" i="9"/>
  <c r="I113" i="9" s="1"/>
  <c r="I59" i="9" s="1"/>
  <c r="I112" i="9"/>
  <c r="G112" i="9"/>
  <c r="G111" i="9"/>
  <c r="I111" i="9" s="1"/>
  <c r="I57" i="9" s="1"/>
  <c r="I110" i="9"/>
  <c r="G110" i="9"/>
  <c r="G109" i="9"/>
  <c r="D109" i="9"/>
  <c r="I108" i="9"/>
  <c r="G108" i="9"/>
  <c r="G107" i="9"/>
  <c r="I107" i="9" s="1"/>
  <c r="I53" i="9" s="1"/>
  <c r="I106" i="9"/>
  <c r="G106" i="9"/>
  <c r="G105" i="9"/>
  <c r="I105" i="9" s="1"/>
  <c r="I104" i="9"/>
  <c r="G104" i="9"/>
  <c r="G103" i="9"/>
  <c r="I102" i="9"/>
  <c r="G102" i="9"/>
  <c r="G101" i="9"/>
  <c r="I101" i="9" s="1"/>
  <c r="I47" i="9" s="1"/>
  <c r="I100" i="9"/>
  <c r="G100" i="9"/>
  <c r="G97" i="9"/>
  <c r="G95" i="9" s="1"/>
  <c r="I93" i="9"/>
  <c r="G93" i="9"/>
  <c r="I88" i="9"/>
  <c r="G88" i="9"/>
  <c r="E88" i="9"/>
  <c r="E87" i="9"/>
  <c r="D87" i="9"/>
  <c r="G86" i="9"/>
  <c r="E86" i="9"/>
  <c r="D86" i="9"/>
  <c r="G85" i="9"/>
  <c r="E85" i="9"/>
  <c r="D85" i="9"/>
  <c r="G84" i="9"/>
  <c r="E84" i="9"/>
  <c r="D84" i="9"/>
  <c r="I83" i="9"/>
  <c r="G83" i="9"/>
  <c r="E83" i="9"/>
  <c r="D83" i="9"/>
  <c r="I82" i="9"/>
  <c r="G82" i="9"/>
  <c r="E82" i="9"/>
  <c r="D82" i="9"/>
  <c r="I81" i="9"/>
  <c r="G81" i="9"/>
  <c r="E81" i="9"/>
  <c r="D81" i="9"/>
  <c r="G80" i="9"/>
  <c r="E80" i="9"/>
  <c r="D80" i="9"/>
  <c r="I79" i="9"/>
  <c r="G79" i="9"/>
  <c r="E79" i="9"/>
  <c r="D79" i="9"/>
  <c r="G78" i="9"/>
  <c r="E78" i="9"/>
  <c r="D78" i="9"/>
  <c r="I77" i="9"/>
  <c r="G77" i="9"/>
  <c r="E77" i="9"/>
  <c r="D77" i="9"/>
  <c r="G76" i="9"/>
  <c r="E76" i="9"/>
  <c r="D76" i="9"/>
  <c r="I75" i="9"/>
  <c r="G75" i="9"/>
  <c r="E75" i="9"/>
  <c r="D75" i="9"/>
  <c r="I74" i="9"/>
  <c r="G74" i="9"/>
  <c r="E74" i="9"/>
  <c r="D74" i="9"/>
  <c r="G73" i="9"/>
  <c r="E73" i="9"/>
  <c r="D73" i="9"/>
  <c r="I72" i="9"/>
  <c r="G72" i="9"/>
  <c r="E72" i="9"/>
  <c r="D72" i="9"/>
  <c r="G71" i="9"/>
  <c r="E71" i="9"/>
  <c r="D71" i="9"/>
  <c r="I70" i="9"/>
  <c r="G70" i="9"/>
  <c r="E70" i="9"/>
  <c r="D70" i="9"/>
  <c r="G69" i="9"/>
  <c r="E69" i="9"/>
  <c r="D69" i="9"/>
  <c r="I68" i="9"/>
  <c r="G68" i="9"/>
  <c r="E68" i="9"/>
  <c r="D68" i="9"/>
  <c r="G67" i="9"/>
  <c r="E67" i="9"/>
  <c r="D67" i="9"/>
  <c r="I66" i="9"/>
  <c r="G66" i="9"/>
  <c r="E66" i="9"/>
  <c r="D66" i="9"/>
  <c r="G65" i="9"/>
  <c r="E65" i="9"/>
  <c r="D65" i="9"/>
  <c r="I64" i="9"/>
  <c r="G64" i="9"/>
  <c r="E64" i="9"/>
  <c r="D64" i="9"/>
  <c r="G63" i="9"/>
  <c r="E63" i="9"/>
  <c r="D63" i="9"/>
  <c r="I62" i="9"/>
  <c r="G62" i="9"/>
  <c r="E62" i="9"/>
  <c r="D62" i="9"/>
  <c r="G61" i="9"/>
  <c r="E61" i="9"/>
  <c r="D61" i="9"/>
  <c r="I60" i="9"/>
  <c r="G60" i="9"/>
  <c r="E60" i="9"/>
  <c r="D60" i="9"/>
  <c r="G59" i="9"/>
  <c r="E59" i="9"/>
  <c r="D59" i="9"/>
  <c r="I58" i="9"/>
  <c r="G58" i="9"/>
  <c r="E58" i="9"/>
  <c r="D58" i="9"/>
  <c r="G57" i="9"/>
  <c r="E57" i="9"/>
  <c r="D57" i="9"/>
  <c r="I56" i="9"/>
  <c r="G56" i="9"/>
  <c r="E56" i="9"/>
  <c r="D56" i="9"/>
  <c r="G55" i="9"/>
  <c r="E55" i="9"/>
  <c r="D55" i="9"/>
  <c r="I54" i="9"/>
  <c r="G54" i="9"/>
  <c r="E54" i="9"/>
  <c r="D54" i="9"/>
  <c r="G53" i="9"/>
  <c r="E53" i="9"/>
  <c r="D53" i="9"/>
  <c r="I52" i="9"/>
  <c r="G52" i="9"/>
  <c r="E52" i="9"/>
  <c r="D52" i="9"/>
  <c r="G51" i="9"/>
  <c r="E51" i="9"/>
  <c r="D51" i="9"/>
  <c r="I50" i="9"/>
  <c r="G50" i="9"/>
  <c r="E50" i="9"/>
  <c r="D50" i="9"/>
  <c r="G49" i="9"/>
  <c r="E49" i="9"/>
  <c r="D49" i="9"/>
  <c r="I48" i="9"/>
  <c r="G48" i="9"/>
  <c r="E48" i="9"/>
  <c r="D48" i="9"/>
  <c r="G47" i="9"/>
  <c r="E47" i="9"/>
  <c r="D47" i="9"/>
  <c r="I46" i="9"/>
  <c r="G46" i="9"/>
  <c r="E46" i="9"/>
  <c r="D46" i="9"/>
  <c r="I45" i="9"/>
  <c r="G45" i="9"/>
  <c r="E45" i="9"/>
  <c r="D45" i="9"/>
  <c r="I44" i="9"/>
  <c r="G44" i="9"/>
  <c r="E44" i="9"/>
  <c r="D44" i="9"/>
  <c r="G43" i="9"/>
  <c r="G42" i="9" s="1"/>
  <c r="E43" i="9"/>
  <c r="D43" i="9"/>
  <c r="K41" i="9"/>
  <c r="K40" i="9"/>
  <c r="L37" i="9"/>
  <c r="M37" i="9" s="1"/>
  <c r="L36" i="9"/>
  <c r="M36" i="9" s="1"/>
  <c r="M35" i="9"/>
  <c r="L35" i="9"/>
  <c r="L34" i="9"/>
  <c r="M34" i="9" s="1"/>
  <c r="M33" i="9"/>
  <c r="L33" i="9"/>
  <c r="L29" i="9"/>
  <c r="M29" i="9" s="1"/>
  <c r="M27" i="9"/>
  <c r="L27" i="9"/>
  <c r="L24" i="9"/>
  <c r="M24" i="9" s="1"/>
  <c r="M20" i="9"/>
  <c r="L20" i="9"/>
  <c r="L18" i="9"/>
  <c r="M18" i="9" s="1"/>
  <c r="M15" i="9"/>
  <c r="L15" i="9"/>
  <c r="L14" i="9"/>
  <c r="M14" i="9" s="1"/>
  <c r="M13" i="9"/>
  <c r="L13" i="9"/>
  <c r="H12" i="9"/>
  <c r="K37" i="9" s="1"/>
  <c r="F12" i="9"/>
  <c r="K38" i="9" s="1"/>
  <c r="F12" i="8"/>
  <c r="H12" i="8"/>
  <c r="L13" i="8"/>
  <c r="M13" i="8" s="1"/>
  <c r="L14" i="8"/>
  <c r="M14" i="8" s="1"/>
  <c r="L15" i="8"/>
  <c r="M15" i="8" s="1"/>
  <c r="L18" i="8"/>
  <c r="M18" i="8" s="1"/>
  <c r="L20" i="8"/>
  <c r="M20" i="8" s="1"/>
  <c r="L24" i="8"/>
  <c r="M24" i="8" s="1"/>
  <c r="L27" i="8"/>
  <c r="M27" i="8" s="1"/>
  <c r="L29" i="8"/>
  <c r="M29" i="8" s="1"/>
  <c r="L33" i="8"/>
  <c r="M33" i="8" s="1"/>
  <c r="L34" i="8"/>
  <c r="M34" i="8" s="1"/>
  <c r="L35" i="8"/>
  <c r="M35" i="8" s="1"/>
  <c r="L36" i="8"/>
  <c r="M36" i="8" s="1"/>
  <c r="K37" i="8"/>
  <c r="L37" i="8"/>
  <c r="M37" i="8" s="1"/>
  <c r="K38" i="8"/>
  <c r="K40" i="8"/>
  <c r="D43" i="8"/>
  <c r="E43" i="8"/>
  <c r="I43" i="8"/>
  <c r="D44" i="8"/>
  <c r="E44" i="8"/>
  <c r="G44" i="8"/>
  <c r="I44" i="8"/>
  <c r="D45" i="8"/>
  <c r="E45" i="8"/>
  <c r="G45" i="8"/>
  <c r="I45" i="8"/>
  <c r="D46" i="8"/>
  <c r="E46" i="8"/>
  <c r="I46" i="8"/>
  <c r="D47" i="8"/>
  <c r="E47" i="8"/>
  <c r="I47" i="8"/>
  <c r="D48" i="8"/>
  <c r="E48" i="8"/>
  <c r="I48" i="8"/>
  <c r="D49" i="8"/>
  <c r="E49" i="8"/>
  <c r="D50" i="8"/>
  <c r="E50" i="8"/>
  <c r="I50" i="8"/>
  <c r="D51" i="8"/>
  <c r="E51" i="8"/>
  <c r="I51" i="8"/>
  <c r="D52" i="8"/>
  <c r="E52" i="8"/>
  <c r="I52" i="8"/>
  <c r="D53" i="8"/>
  <c r="E53" i="8"/>
  <c r="I53" i="8"/>
  <c r="D54" i="8"/>
  <c r="E54" i="8"/>
  <c r="I54" i="8"/>
  <c r="E55" i="8"/>
  <c r="D56" i="8"/>
  <c r="E56" i="8"/>
  <c r="I56" i="8"/>
  <c r="D57" i="8"/>
  <c r="E57" i="8"/>
  <c r="I57" i="8"/>
  <c r="D58" i="8"/>
  <c r="E58" i="8"/>
  <c r="D59" i="8"/>
  <c r="E59" i="8"/>
  <c r="I59" i="8"/>
  <c r="D60" i="8"/>
  <c r="E60" i="8"/>
  <c r="I60" i="8"/>
  <c r="D61" i="8"/>
  <c r="E61" i="8"/>
  <c r="I61" i="8"/>
  <c r="D62" i="8"/>
  <c r="E62" i="8"/>
  <c r="I62" i="8"/>
  <c r="D63" i="8"/>
  <c r="E63" i="8"/>
  <c r="I63" i="8"/>
  <c r="D64" i="8"/>
  <c r="E64" i="8"/>
  <c r="D65" i="8"/>
  <c r="E65" i="8"/>
  <c r="D66" i="8"/>
  <c r="E66" i="8"/>
  <c r="I66" i="8"/>
  <c r="D67" i="8"/>
  <c r="E67" i="8"/>
  <c r="I67" i="8"/>
  <c r="D68" i="8"/>
  <c r="E68" i="8"/>
  <c r="I68" i="8"/>
  <c r="D69" i="8"/>
  <c r="E69" i="8"/>
  <c r="I69" i="8"/>
  <c r="D70" i="8"/>
  <c r="E70" i="8"/>
  <c r="I70" i="8"/>
  <c r="D71" i="8"/>
  <c r="E71" i="8"/>
  <c r="I71" i="8"/>
  <c r="D72" i="8"/>
  <c r="E72" i="8"/>
  <c r="I72" i="8"/>
  <c r="D73" i="8"/>
  <c r="E73" i="8"/>
  <c r="I73" i="8"/>
  <c r="D74" i="8"/>
  <c r="E74" i="8"/>
  <c r="G74" i="8"/>
  <c r="I74" i="8"/>
  <c r="D75" i="8"/>
  <c r="E75" i="8"/>
  <c r="G75" i="8"/>
  <c r="I75" i="8"/>
  <c r="D76" i="8"/>
  <c r="E76" i="8"/>
  <c r="I76" i="8"/>
  <c r="D77" i="8"/>
  <c r="E77" i="8"/>
  <c r="I77" i="8"/>
  <c r="D78" i="8"/>
  <c r="E78" i="8"/>
  <c r="G78" i="8"/>
  <c r="I78" i="8"/>
  <c r="D79" i="8"/>
  <c r="E79" i="8"/>
  <c r="G79" i="8"/>
  <c r="I79" i="8"/>
  <c r="D80" i="8"/>
  <c r="E80" i="8"/>
  <c r="I80" i="8"/>
  <c r="D81" i="8"/>
  <c r="E81" i="8"/>
  <c r="I81" i="8"/>
  <c r="D82" i="8"/>
  <c r="E82" i="8"/>
  <c r="I82" i="8"/>
  <c r="D83" i="8"/>
  <c r="E83" i="8"/>
  <c r="G83" i="8"/>
  <c r="I83" i="8"/>
  <c r="D84" i="8"/>
  <c r="E84" i="8"/>
  <c r="I84" i="8"/>
  <c r="D85" i="8"/>
  <c r="E85" i="8"/>
  <c r="I85" i="8"/>
  <c r="D86" i="8"/>
  <c r="E86" i="8"/>
  <c r="I86" i="8"/>
  <c r="D87" i="8"/>
  <c r="E87" i="8"/>
  <c r="E88" i="8"/>
  <c r="G97" i="8"/>
  <c r="G43" i="8" s="1"/>
  <c r="G100" i="8"/>
  <c r="G46" i="8" s="1"/>
  <c r="G101" i="8"/>
  <c r="G47" i="8" s="1"/>
  <c r="G102" i="8"/>
  <c r="G48" i="8" s="1"/>
  <c r="I103" i="8"/>
  <c r="G104" i="8"/>
  <c r="G50" i="8" s="1"/>
  <c r="G105" i="8"/>
  <c r="G51" i="8" s="1"/>
  <c r="G106" i="8"/>
  <c r="G52" i="8" s="1"/>
  <c r="G107" i="8"/>
  <c r="G53" i="8" s="1"/>
  <c r="G108" i="8"/>
  <c r="G54" i="8" s="1"/>
  <c r="D109" i="8"/>
  <c r="D55" i="8" s="1"/>
  <c r="G110" i="8"/>
  <c r="G56" i="8" s="1"/>
  <c r="G111" i="8"/>
  <c r="G57" i="8" s="1"/>
  <c r="I112" i="8"/>
  <c r="G112" i="8" s="1"/>
  <c r="G58" i="8" s="1"/>
  <c r="G113" i="8"/>
  <c r="G59" i="8" s="1"/>
  <c r="G114" i="8"/>
  <c r="G60" i="8" s="1"/>
  <c r="G115" i="8"/>
  <c r="G61" i="8" s="1"/>
  <c r="G116" i="8"/>
  <c r="G62" i="8" s="1"/>
  <c r="G117" i="8"/>
  <c r="G63" i="8" s="1"/>
  <c r="I118" i="8"/>
  <c r="G118" i="8" s="1"/>
  <c r="G64" i="8" s="1"/>
  <c r="G119" i="8"/>
  <c r="G65" i="8" s="1"/>
  <c r="I119" i="8"/>
  <c r="I65" i="8" s="1"/>
  <c r="G120" i="8"/>
  <c r="G66" i="8" s="1"/>
  <c r="G121" i="8"/>
  <c r="G67" i="8" s="1"/>
  <c r="G122" i="8"/>
  <c r="G68" i="8" s="1"/>
  <c r="G123" i="8"/>
  <c r="G69" i="8" s="1"/>
  <c r="G124" i="8"/>
  <c r="G70" i="8" s="1"/>
  <c r="G125" i="8"/>
  <c r="G71" i="8" s="1"/>
  <c r="G126" i="8"/>
  <c r="G72" i="8" s="1"/>
  <c r="G127" i="8"/>
  <c r="G73" i="8" s="1"/>
  <c r="K128" i="8"/>
  <c r="G130" i="8"/>
  <c r="G76" i="8" s="1"/>
  <c r="K130" i="8"/>
  <c r="G131" i="8"/>
  <c r="G77" i="8" s="1"/>
  <c r="G134" i="8"/>
  <c r="G80" i="8" s="1"/>
  <c r="G135" i="8"/>
  <c r="G81" i="8" s="1"/>
  <c r="G136" i="8"/>
  <c r="G82" i="8" s="1"/>
  <c r="G138" i="8"/>
  <c r="G84" i="8" s="1"/>
  <c r="G139" i="8"/>
  <c r="G85" i="8" s="1"/>
  <c r="G140" i="8"/>
  <c r="G86" i="8" s="1"/>
  <c r="G142" i="8"/>
  <c r="G88" i="8" s="1"/>
  <c r="I142" i="8"/>
  <c r="I88" i="8" s="1"/>
  <c r="F241" i="8"/>
  <c r="G241" i="8"/>
  <c r="H241" i="8"/>
  <c r="I241" i="8"/>
  <c r="K125" i="8" l="1"/>
  <c r="K127" i="8"/>
  <c r="G103" i="8"/>
  <c r="G49" i="8" s="1"/>
  <c r="J41" i="8"/>
  <c r="J12" i="8"/>
  <c r="K43" i="9"/>
  <c r="G241" i="9"/>
  <c r="I109" i="9"/>
  <c r="I55" i="9" s="1"/>
  <c r="I51" i="9"/>
  <c r="I103" i="9"/>
  <c r="I49" i="9" s="1"/>
  <c r="F241" i="9"/>
  <c r="I97" i="9"/>
  <c r="H241" i="9"/>
  <c r="I109" i="8"/>
  <c r="I64" i="8"/>
  <c r="I58" i="8"/>
  <c r="I49" i="8"/>
  <c r="J42" i="8"/>
  <c r="K126" i="8"/>
  <c r="I43" i="9" l="1"/>
  <c r="I42" i="9" s="1"/>
  <c r="I95" i="9"/>
  <c r="I55" i="8"/>
  <c r="G109" i="8"/>
  <c r="I95" i="8"/>
  <c r="I241" i="9" l="1"/>
  <c r="M43" i="9"/>
  <c r="N42" i="9"/>
  <c r="J42" i="9"/>
  <c r="G55" i="8"/>
  <c r="G95" i="8"/>
  <c r="J12" i="9" l="1"/>
  <c r="J41" i="9"/>
  <c r="I76" i="6" l="1"/>
  <c r="I93" i="6"/>
  <c r="G93" i="6"/>
  <c r="G85" i="6"/>
  <c r="G84" i="6"/>
  <c r="G81" i="6"/>
  <c r="I80" i="6"/>
  <c r="I79" i="6"/>
  <c r="G78" i="6"/>
  <c r="G77" i="6"/>
  <c r="G71" i="6"/>
  <c r="G65" i="6"/>
  <c r="G63" i="6"/>
  <c r="G62" i="6"/>
  <c r="G60" i="6"/>
  <c r="G59" i="6"/>
  <c r="G58" i="6"/>
  <c r="G57" i="6"/>
  <c r="D55" i="6"/>
  <c r="I54" i="6"/>
  <c r="G52" i="6"/>
  <c r="I51" i="6"/>
  <c r="G46" i="6"/>
  <c r="I142" i="6"/>
  <c r="I88" i="6" s="1"/>
  <c r="G142" i="6"/>
  <c r="G88" i="6" s="1"/>
  <c r="G86" i="6"/>
  <c r="E88" i="6"/>
  <c r="E87" i="6"/>
  <c r="D87" i="6"/>
  <c r="E86" i="6"/>
  <c r="D86" i="6"/>
  <c r="E85" i="6"/>
  <c r="D85" i="6"/>
  <c r="E84" i="6"/>
  <c r="D84" i="6"/>
  <c r="I83" i="6"/>
  <c r="G83" i="6"/>
  <c r="E83" i="6"/>
  <c r="D83" i="6"/>
  <c r="I82" i="6"/>
  <c r="G82" i="6"/>
  <c r="E82" i="6"/>
  <c r="D82" i="6"/>
  <c r="E81" i="6"/>
  <c r="D81" i="6"/>
  <c r="E80" i="6"/>
  <c r="D80" i="6"/>
  <c r="E79" i="6"/>
  <c r="D79" i="6"/>
  <c r="E78" i="6"/>
  <c r="D78" i="6"/>
  <c r="E77" i="6"/>
  <c r="D77" i="6"/>
  <c r="E76" i="6"/>
  <c r="D76" i="6"/>
  <c r="I75" i="6"/>
  <c r="G75" i="6"/>
  <c r="E75" i="6"/>
  <c r="D75" i="6"/>
  <c r="E74" i="6"/>
  <c r="D74" i="6"/>
  <c r="E73" i="6"/>
  <c r="D73" i="6"/>
  <c r="E72" i="6"/>
  <c r="D72" i="6"/>
  <c r="I71" i="6"/>
  <c r="E71" i="6"/>
  <c r="D71" i="6"/>
  <c r="G70" i="6"/>
  <c r="E70" i="6"/>
  <c r="D70" i="6"/>
  <c r="E69" i="6"/>
  <c r="D69" i="6"/>
  <c r="G68" i="6"/>
  <c r="E68" i="6"/>
  <c r="D68" i="6"/>
  <c r="G67" i="6"/>
  <c r="E67" i="6"/>
  <c r="D67" i="6"/>
  <c r="E66" i="6"/>
  <c r="D66" i="6"/>
  <c r="E65" i="6"/>
  <c r="D65" i="6"/>
  <c r="E64" i="6"/>
  <c r="D64" i="6"/>
  <c r="E63" i="6"/>
  <c r="D63" i="6"/>
  <c r="E62" i="6"/>
  <c r="D62" i="6"/>
  <c r="E61" i="6"/>
  <c r="D61" i="6"/>
  <c r="E60" i="6"/>
  <c r="D60" i="6"/>
  <c r="E59" i="6"/>
  <c r="D59" i="6"/>
  <c r="E58" i="6"/>
  <c r="D58" i="6"/>
  <c r="E57" i="6"/>
  <c r="D57" i="6"/>
  <c r="E56" i="6"/>
  <c r="D56" i="6"/>
  <c r="E55" i="6"/>
  <c r="E54" i="6"/>
  <c r="D54" i="6"/>
  <c r="E53" i="6"/>
  <c r="D53" i="6"/>
  <c r="E52" i="6"/>
  <c r="D52" i="6"/>
  <c r="E51" i="6"/>
  <c r="D51" i="6"/>
  <c r="E50" i="6"/>
  <c r="D50" i="6"/>
  <c r="E49" i="6"/>
  <c r="D49" i="6"/>
  <c r="E48" i="6"/>
  <c r="D48" i="6"/>
  <c r="E47" i="6"/>
  <c r="D47" i="6"/>
  <c r="E46" i="6"/>
  <c r="D46" i="6"/>
  <c r="I45" i="6"/>
  <c r="G45" i="6"/>
  <c r="E45" i="6"/>
  <c r="D45" i="6"/>
  <c r="I44" i="6"/>
  <c r="G44" i="6"/>
  <c r="E44" i="6"/>
  <c r="D44" i="6"/>
  <c r="E43" i="6"/>
  <c r="D43" i="6"/>
  <c r="G54" i="6" l="1"/>
  <c r="G49" i="6"/>
  <c r="G61" i="6"/>
  <c r="I77" i="6"/>
  <c r="G80" i="6"/>
  <c r="I85" i="6"/>
  <c r="G76" i="6"/>
  <c r="G69" i="6"/>
  <c r="I62" i="6"/>
  <c r="G43" i="6"/>
  <c r="G74" i="6"/>
  <c r="I66" i="6"/>
  <c r="I81" i="6"/>
  <c r="I52" i="6"/>
  <c r="I72" i="6"/>
  <c r="I73" i="6"/>
  <c r="I78" i="6"/>
  <c r="G79" i="6"/>
  <c r="I48" i="6"/>
  <c r="I58" i="6"/>
  <c r="I49" i="6"/>
  <c r="I63" i="6"/>
  <c r="G64" i="6"/>
  <c r="G66" i="6"/>
  <c r="G73" i="6"/>
  <c r="I68" i="6"/>
  <c r="I84" i="6"/>
  <c r="G72" i="6"/>
  <c r="I53" i="6"/>
  <c r="I57" i="6"/>
  <c r="I70" i="6"/>
  <c r="I86" i="6"/>
  <c r="I74" i="6"/>
  <c r="I67" i="6"/>
  <c r="I69" i="6"/>
  <c r="I61" i="6"/>
  <c r="I59" i="6"/>
  <c r="I56" i="6"/>
  <c r="I60" i="6"/>
  <c r="G56" i="6"/>
  <c r="G53" i="6"/>
  <c r="G48" i="6"/>
  <c r="G47" i="6"/>
  <c r="I46" i="6"/>
  <c r="I50" i="6"/>
  <c r="G51" i="6"/>
  <c r="I43" i="6"/>
  <c r="I47" i="6"/>
  <c r="G50" i="6"/>
  <c r="I65" i="6"/>
  <c r="I64" i="6" l="1"/>
  <c r="I55" i="6"/>
  <c r="I42" i="6" s="1"/>
  <c r="I241" i="6" l="1"/>
  <c r="G55" i="6"/>
  <c r="G42" i="6" s="1"/>
  <c r="G241" i="6" s="1"/>
  <c r="J12" i="6" l="1"/>
  <c r="J41" i="6"/>
  <c r="J42" i="6"/>
</calcChain>
</file>

<file path=xl/sharedStrings.xml><?xml version="1.0" encoding="utf-8"?>
<sst xmlns="http://schemas.openxmlformats.org/spreadsheetml/2006/main" count="4333" uniqueCount="422">
  <si>
    <t>Виды и условия оказания медицинской помощи</t>
  </si>
  <si>
    <t>Единица измерения</t>
  </si>
  <si>
    <t>Объем медицинской помощи в расчете на одного жителя (норматив объемов предоставления медицинской помощи в расчете на одно застрахованное лицо)</t>
  </si>
  <si>
    <t>Стоимость единицы объема медицинской помощи (норматив финансовых затрат на единицу объема предоставления медицинской помощи)</t>
  </si>
  <si>
    <t>Подушевые нормативы финансирования территориальной программы</t>
  </si>
  <si>
    <t>Стоимость территориальной программы по источникам ее финансового обеспечения</t>
  </si>
  <si>
    <t>руб.</t>
  </si>
  <si>
    <t>тыс. руб.</t>
  </si>
  <si>
    <t>в % к итогу</t>
  </si>
  <si>
    <t>за счет средств бюджета субъекта РФ</t>
  </si>
  <si>
    <t>за счет средств ОМС</t>
  </si>
  <si>
    <t>I. Медицинская помощь, предоставляемая за счет консолидированного бюджета субъекта Российской Федерации, в том числе &lt;*&gt;:</t>
  </si>
  <si>
    <t>X</t>
  </si>
  <si>
    <t>1. Скорая медицинская помощь, включая скорую специализированную медицинскую помощь, не входящая в территориальную программу ОМС &lt;**&gt;, в том числе:</t>
  </si>
  <si>
    <t>вызов</t>
  </si>
  <si>
    <t>не идентифицированным и не застрахованным в системе ОМС лицам</t>
  </si>
  <si>
    <t>2. Первичная медико-санитарная помощь, предоставляемая:</t>
  </si>
  <si>
    <t>2.1 в амбулаторных условиях:</t>
  </si>
  <si>
    <t>2.1.1 с профилактической и иными целями &lt;***&gt;, в том числе:</t>
  </si>
  <si>
    <t>посещение</t>
  </si>
  <si>
    <t>2.1.2 в связи с заболеваниями - обращений &lt;****&gt;, в том числе:</t>
  </si>
  <si>
    <t>обращение</t>
  </si>
  <si>
    <t>2.2 в условиях дневных стационаров &lt;*****&gt;, в том числе:</t>
  </si>
  <si>
    <t>случай лечения</t>
  </si>
  <si>
    <t>3. В условиях дневных стационаров (первичная медико-санитарная помощь, специализированная медицинская помощь) &lt;******&gt;, в том числе:</t>
  </si>
  <si>
    <t>4. Специализированная, в том числе высокотехнологичная, медицинская помощь</t>
  </si>
  <si>
    <t>4.1 в условиях дневных стационаров &lt;*****&gt;, в том числе:</t>
  </si>
  <si>
    <t>4.2 в условиях круглосуточных стационаров, в том числе:</t>
  </si>
  <si>
    <t>случай госпитализаций</t>
  </si>
  <si>
    <t>5. Паллиативная медицинская помощь:</t>
  </si>
  <si>
    <t>5.1. первичная медицинская помощь, в том числе доврачебная и врачебная &lt;*******&gt;, всего, в том числе:</t>
  </si>
  <si>
    <t>посещение по паллиативной медицинской помощи без учета посещений на дому патронажными бригадами</t>
  </si>
  <si>
    <t>посещения на дому выездными патронажными бригадами</t>
  </si>
  <si>
    <t>5.2. оказываемая в стационарных условиях (включая койки паллиативной медицинской помощи и койки сестринского ухода)</t>
  </si>
  <si>
    <t>койко-день</t>
  </si>
  <si>
    <t>5.3 оказываемая в условиях дневного стационара</t>
  </si>
  <si>
    <t>6. Иные государственные и муниципальные услуги (работы)</t>
  </si>
  <si>
    <t>7. Высокотехнологичная медицинская помощь, оказываемая в медицинских организациях субъекта РФ</t>
  </si>
  <si>
    <t>II. Средства консолидированного бюджета субъекта Российской Федерации на приобретение медицинского оборудования для медицинских организаций, работающих в системе ОМС &lt;********&gt;</t>
  </si>
  <si>
    <t>III. Медицинская помощь в рамках территориальной программы ОМС:</t>
  </si>
  <si>
    <t>2. Первичная медико-санитарная помощь, за исключением медицинской реабилитации</t>
  </si>
  <si>
    <t>комплексное посещение</t>
  </si>
  <si>
    <t>посещения</t>
  </si>
  <si>
    <t>исследования</t>
  </si>
  <si>
    <t>случай госпитализации</t>
  </si>
  <si>
    <t>5. Медицинская реабилитация:</t>
  </si>
  <si>
    <t>комплексные посещения</t>
  </si>
  <si>
    <t>6. паллиативная медицинская помощь &lt;*********&gt;</t>
  </si>
  <si>
    <t>посещений</t>
  </si>
  <si>
    <t>-</t>
  </si>
  <si>
    <t>из строки 20:</t>
  </si>
  <si>
    <t>1. Медицинская помощь, предоставляемая в рамках базовой программы ОМС застрахованным лицам (за счет субвенции ФОМС)</t>
  </si>
  <si>
    <t>6. Расходы на ведение дела СМО</t>
  </si>
  <si>
    <t>10.1</t>
  </si>
  <si>
    <t>12.1</t>
  </si>
  <si>
    <t>13.1</t>
  </si>
  <si>
    <t>15.1</t>
  </si>
  <si>
    <t>15.2</t>
  </si>
  <si>
    <t>16.1</t>
  </si>
  <si>
    <t>23.1</t>
  </si>
  <si>
    <t>23.2</t>
  </si>
  <si>
    <t>23.3</t>
  </si>
  <si>
    <t>23.3.1</t>
  </si>
  <si>
    <t>23.3.2</t>
  </si>
  <si>
    <t>23.4</t>
  </si>
  <si>
    <t>24.1</t>
  </si>
  <si>
    <t>24.2</t>
  </si>
  <si>
    <t>25.1</t>
  </si>
  <si>
    <t>25.2</t>
  </si>
  <si>
    <t>25.3</t>
  </si>
  <si>
    <t>27.1</t>
  </si>
  <si>
    <t>27.2</t>
  </si>
  <si>
    <t>27.3</t>
  </si>
  <si>
    <t>&lt;*&gt; Без учета финансовых средств консолидированного бюджета субъекта Российской Федерации на приобретение оборудования для медицинских организаций, работающих в системе ОМС (затраты, не вошедшие в тариф). Средние нормативы объема оказания и средние нормативы финансовых затрат на единицу объема медицинской помощи за счет бюджетных ассигнований бюджетов субъектов Российской Федерации и местных бюджетов (в случае передачи органами государственной власти субъектов Российской Федерации соответствующих полномочий в сфере охраны здоровья граждан Российской Федерации для осуществления органами местного самоуправления).</t>
  </si>
  <si>
    <t>&lt;****&gt; Законченных случаев лечения заболевания в амбулаторных условиях с кратностью посещений по поводу одного заболевания не менее 2.</t>
  </si>
  <si>
    <t>&lt;*****&gt; Субъект Российской Федерации вправе устанавливать раздельные нормативы объема и стоимости единицы объема для оказываемой в условиях дневного стационара первичной медико-санитарной помощи и специализированной медицинской помощи, включающие случаи оказания паллиативной медицинской помощи в условиях дневного стационара, а также для медицинской реабилитации.</t>
  </si>
  <si>
    <t>ИТОГО (сумма строк 01 + 19 + 20)</t>
  </si>
  <si>
    <t>№ строки</t>
  </si>
  <si>
    <t>23.2.1</t>
  </si>
  <si>
    <t>женщины</t>
  </si>
  <si>
    <t>мужчины</t>
  </si>
  <si>
    <t>2.1.3. для проведения диспансеризации для оценки репродуктивного здоровья женщин и мужчин</t>
  </si>
  <si>
    <t>23.5</t>
  </si>
  <si>
    <t>23.6</t>
  </si>
  <si>
    <t>23.7</t>
  </si>
  <si>
    <t>23.7.1</t>
  </si>
  <si>
    <t>ПЭТ-КТ при онкологических заболеваниях</t>
  </si>
  <si>
    <t>ОФЭКТ/КТ</t>
  </si>
  <si>
    <t>школа сахарного диабета</t>
  </si>
  <si>
    <t>23.8</t>
  </si>
  <si>
    <t>23.8.1</t>
  </si>
  <si>
    <t>23.8.2</t>
  </si>
  <si>
    <t>23.8.3</t>
  </si>
  <si>
    <t>23.9</t>
  </si>
  <si>
    <t>2.1.9. посещения с профилактическими целями центров здоровья</t>
  </si>
  <si>
    <t>24</t>
  </si>
  <si>
    <t>3.3. для  медицинской помощи больным с вирусным гепатитом С</t>
  </si>
  <si>
    <t>24.3</t>
  </si>
  <si>
    <t>25</t>
  </si>
  <si>
    <t>25.4</t>
  </si>
  <si>
    <t>25.5</t>
  </si>
  <si>
    <t>4.2. стентирование для больных с инфарктом миокарда медицинскими организациями (за исключением федеральных медицинских организаций)</t>
  </si>
  <si>
    <t>4.3. имплантация частотно-адаптированного кардиостимулятора взрослым медицинскими организациями (за исключением федеральных медицинских организаций)</t>
  </si>
  <si>
    <t>4.4. эндоваскулярная деструкция дополнительных проводящих путей и аритмогенных зон сердца</t>
  </si>
  <si>
    <t>26</t>
  </si>
  <si>
    <t>26.1</t>
  </si>
  <si>
    <t>26.2</t>
  </si>
  <si>
    <t>26.3</t>
  </si>
  <si>
    <t>2.1. В амбулаторных условиях:</t>
  </si>
  <si>
    <t>4.5. стентирование или эндартерэктомия медицинскими организациями (за исключением федеральных медицинских организаций)</t>
  </si>
  <si>
    <t>23.6.1</t>
  </si>
  <si>
    <t>23.6.1.1</t>
  </si>
  <si>
    <t>23.6.1.2</t>
  </si>
  <si>
    <t>23.6.1.3</t>
  </si>
  <si>
    <t>23.6.1.4</t>
  </si>
  <si>
    <t>23.6.1.5</t>
  </si>
  <si>
    <t>23.6.1.6</t>
  </si>
  <si>
    <t>23.6.1.7</t>
  </si>
  <si>
    <t>23.6.1.8</t>
  </si>
  <si>
    <t>для проведения отдельных диагностических (лабораторных) исследований:</t>
  </si>
  <si>
    <t xml:space="preserve">2.1.7. школа для больных с хроническими заболеваниями </t>
  </si>
  <si>
    <t>24.4</t>
  </si>
  <si>
    <t xml:space="preserve">3.4. высокотехнологичная медицинская помощь </t>
  </si>
  <si>
    <t>25.6</t>
  </si>
  <si>
    <t>27</t>
  </si>
  <si>
    <t>27.1.1</t>
  </si>
  <si>
    <t>27.1.2</t>
  </si>
  <si>
    <t>28</t>
  </si>
  <si>
    <t>29</t>
  </si>
  <si>
    <t>3. Медицинская помощь по видам и заболеваниям, не установленным базовой программой:</t>
  </si>
  <si>
    <t>30</t>
  </si>
  <si>
    <t>31</t>
  </si>
  <si>
    <t>32</t>
  </si>
  <si>
    <t>33</t>
  </si>
  <si>
    <t>33.1</t>
  </si>
  <si>
    <t>33.2</t>
  </si>
  <si>
    <t>33.2.1</t>
  </si>
  <si>
    <t>33.3</t>
  </si>
  <si>
    <t>33.3.1</t>
  </si>
  <si>
    <t>33.3.2</t>
  </si>
  <si>
    <t>33.4</t>
  </si>
  <si>
    <t>33.5</t>
  </si>
  <si>
    <t>33.6</t>
  </si>
  <si>
    <t>33.6.1</t>
  </si>
  <si>
    <t>33.6.1.1</t>
  </si>
  <si>
    <t>33.6.1.2</t>
  </si>
  <si>
    <t>33.6.1.3</t>
  </si>
  <si>
    <t>33.6.1.4</t>
  </si>
  <si>
    <t>33.6.1.5</t>
  </si>
  <si>
    <t>33.6.1.6</t>
  </si>
  <si>
    <t>33.6.1.7</t>
  </si>
  <si>
    <t>33.6.1.8</t>
  </si>
  <si>
    <t>33.7</t>
  </si>
  <si>
    <t>33.7.1</t>
  </si>
  <si>
    <t>33.8</t>
  </si>
  <si>
    <t>33.8.1</t>
  </si>
  <si>
    <t>33.8.2</t>
  </si>
  <si>
    <t>33.8.3</t>
  </si>
  <si>
    <t>33.9</t>
  </si>
  <si>
    <t>34</t>
  </si>
  <si>
    <t>34.1</t>
  </si>
  <si>
    <t>34.2</t>
  </si>
  <si>
    <t>34.3</t>
  </si>
  <si>
    <t>34.4</t>
  </si>
  <si>
    <t>35</t>
  </si>
  <si>
    <t>35.1</t>
  </si>
  <si>
    <t>35.2</t>
  </si>
  <si>
    <t>35.3</t>
  </si>
  <si>
    <t>35.4</t>
  </si>
  <si>
    <t>35.5</t>
  </si>
  <si>
    <t>35.6</t>
  </si>
  <si>
    <t>36</t>
  </si>
  <si>
    <t>36.1</t>
  </si>
  <si>
    <t>36.2</t>
  </si>
  <si>
    <t>36.3</t>
  </si>
  <si>
    <t>37</t>
  </si>
  <si>
    <t>38</t>
  </si>
  <si>
    <t>39</t>
  </si>
  <si>
    <t>40</t>
  </si>
  <si>
    <t>41.2</t>
  </si>
  <si>
    <t>43.3</t>
  </si>
  <si>
    <t>41</t>
  </si>
  <si>
    <t>41.1</t>
  </si>
  <si>
    <t>41.3</t>
  </si>
  <si>
    <t>41.4</t>
  </si>
  <si>
    <t>42</t>
  </si>
  <si>
    <t>42.1</t>
  </si>
  <si>
    <t>42.2</t>
  </si>
  <si>
    <t>42.3</t>
  </si>
  <si>
    <t>42.4</t>
  </si>
  <si>
    <t>43</t>
  </si>
  <si>
    <t>43.1</t>
  </si>
  <si>
    <t>43.2</t>
  </si>
  <si>
    <t>44</t>
  </si>
  <si>
    <t>44.1</t>
  </si>
  <si>
    <t>44.2</t>
  </si>
  <si>
    <t>44.3</t>
  </si>
  <si>
    <t>45</t>
  </si>
  <si>
    <t>47</t>
  </si>
  <si>
    <t>48</t>
  </si>
  <si>
    <t>49</t>
  </si>
  <si>
    <t>50</t>
  </si>
  <si>
    <t>50.1</t>
  </si>
  <si>
    <t>50.2</t>
  </si>
  <si>
    <t>50.3</t>
  </si>
  <si>
    <t>50.4</t>
  </si>
  <si>
    <t>51</t>
  </si>
  <si>
    <t>51.1</t>
  </si>
  <si>
    <t>51.2</t>
  </si>
  <si>
    <t>51.3</t>
  </si>
  <si>
    <t>51.4</t>
  </si>
  <si>
    <t>52</t>
  </si>
  <si>
    <t>52.1</t>
  </si>
  <si>
    <t>52.2</t>
  </si>
  <si>
    <t>52.3</t>
  </si>
  <si>
    <t>53</t>
  </si>
  <si>
    <t>53.1</t>
  </si>
  <si>
    <t>53.2</t>
  </si>
  <si>
    <t>53.3</t>
  </si>
  <si>
    <t>4. Специализированная, в том числе высокотехнологичная, медицинская помощь в условиях круглосуточного стационара, за исключением медицинской реабилитации, в том числе:</t>
  </si>
  <si>
    <t>41.2.1</t>
  </si>
  <si>
    <t>41.3.1</t>
  </si>
  <si>
    <t>41.3.2</t>
  </si>
  <si>
    <t>41.5</t>
  </si>
  <si>
    <t>41.6</t>
  </si>
  <si>
    <t>41.6.1</t>
  </si>
  <si>
    <t>41.6.1.1</t>
  </si>
  <si>
    <t>41.6.1.2</t>
  </si>
  <si>
    <t>41.6.1.3</t>
  </si>
  <si>
    <t>41.6.1.4</t>
  </si>
  <si>
    <t>41.6.1.5</t>
  </si>
  <si>
    <t>41.6.1.6</t>
  </si>
  <si>
    <t>41.6.1.7</t>
  </si>
  <si>
    <t>41.6.1.8</t>
  </si>
  <si>
    <t>41.7</t>
  </si>
  <si>
    <t>41.7.1</t>
  </si>
  <si>
    <t>41.8</t>
  </si>
  <si>
    <t>41.8.1</t>
  </si>
  <si>
    <t>41.8.2</t>
  </si>
  <si>
    <t>41.8.3</t>
  </si>
  <si>
    <t>41.9</t>
  </si>
  <si>
    <t>43.4</t>
  </si>
  <si>
    <t>43.5</t>
  </si>
  <si>
    <t>43.6</t>
  </si>
  <si>
    <t>51.5</t>
  </si>
  <si>
    <t>51.6</t>
  </si>
  <si>
    <t>49.1</t>
  </si>
  <si>
    <t>49.2</t>
  </si>
  <si>
    <t>49.2.1</t>
  </si>
  <si>
    <t>49.3</t>
  </si>
  <si>
    <t>49.3.1</t>
  </si>
  <si>
    <t>49.3.2</t>
  </si>
  <si>
    <t>49.4</t>
  </si>
  <si>
    <t>49.5</t>
  </si>
  <si>
    <t>49.6</t>
  </si>
  <si>
    <t>49.6.1</t>
  </si>
  <si>
    <t>49.6.1.1</t>
  </si>
  <si>
    <t>49.6.1.2</t>
  </si>
  <si>
    <t>49.6.1.3</t>
  </si>
  <si>
    <t>49.6.1.4</t>
  </si>
  <si>
    <t>49.6.1.5</t>
  </si>
  <si>
    <t>49.6.1.6</t>
  </si>
  <si>
    <t>49.6.1.7</t>
  </si>
  <si>
    <t>49.6.1.8</t>
  </si>
  <si>
    <t>49.7</t>
  </si>
  <si>
    <t>49.7.1</t>
  </si>
  <si>
    <t>49.8</t>
  </si>
  <si>
    <t>49.8.1</t>
  </si>
  <si>
    <t>49.8.2</t>
  </si>
  <si>
    <t>49.8.3</t>
  </si>
  <si>
    <t>49.9</t>
  </si>
  <si>
    <t>53.1.1</t>
  </si>
  <si>
    <t>53.1.2</t>
  </si>
  <si>
    <t>1. Скорая, в том числе скорая специализированная, медицинская помощь (сумма строк 31+39+47)</t>
  </si>
  <si>
    <t>2.1.1. для проведения профилактических медицинских осмотров (сумма строк 33.1+41.1+49.1)</t>
  </si>
  <si>
    <t>для проведения углубленной диспансеризации (сумма строк 33.2.1+41.2.1+49.2.1)</t>
  </si>
  <si>
    <t>2.1.3. для проведения диспансеризации для оценки репродуктивного здоровья женщин и мужчин (сумма строк 33.3+41.3+49.3)</t>
  </si>
  <si>
    <t>2.1.4. для посещений с иными целями (сумма строк 33.4+41.4+49.4)</t>
  </si>
  <si>
    <t>2.1.5. в неотложной форме (сумма строк 33.5+41.5+49.5)</t>
  </si>
  <si>
    <t>2.1.6. в связи с заболеваниями (обращений), всего (сумма строк 33.6+41.6+49.6), из них:</t>
  </si>
  <si>
    <t>компьютерная томография (сумма строк 33.6.1.1+41.6.1.1+49.6.1.1)</t>
  </si>
  <si>
    <t>магнитно-резонансная томография  (сумма строк 33.6.1.2+41.6.1.2+49.6.1.2)</t>
  </si>
  <si>
    <t>ультразвуковое исследование сердечно-сосудистой системы  (сумма строк 33.6.1.3+41.6.1.3+49.6.1.3)</t>
  </si>
  <si>
    <t>эндоскопическое диагностическое исследование  (сумма строк 33.6.1.4+41.6.1.4+49.6.1.4)</t>
  </si>
  <si>
    <t>молекулярно-генетическое исследование с целью диагностики онкологических заболеваний  (сумма строк 33.6.1.5+41.6.1.5+49.6.1.5)</t>
  </si>
  <si>
    <t>патологоанатомическое исследование биопсийного (операционного) материала с целью диагностики онкологических заболеваний и подбора противоопухолевой лекарственной терапии  (сумма строк 33.6.1.6+41.6.1.6+49.6.1.6)</t>
  </si>
  <si>
    <t>ПЭТ-КТ при онкологических заболеваниях  (сумма строк 33.6.1.7+41.6.1.7+49.6.1.7)</t>
  </si>
  <si>
    <t>ОФЭКТ/КТ  (сумма строк 33.6.1.8+41.6.1.8+49.6.1.8)</t>
  </si>
  <si>
    <t>2.1.7. школа для больных с хроническими заболеваниями  (сумма строк 33.7+41.7+49.7)</t>
  </si>
  <si>
    <t>школа сахарного диабета  (сумма строк 33.7.1+41.7.1+49.7.1)</t>
  </si>
  <si>
    <t>2.1.8. диспансерное наблюдение (сумма строк 33.8+41.8+49.8), в том числе по поводу:</t>
  </si>
  <si>
    <t>онкологических заболеваний (сумма строк 33.8.1+41.8.1+49.8.1)</t>
  </si>
  <si>
    <t>сахарного диабета (сумма строк 33.8.2+41.8.2+49.8.2)</t>
  </si>
  <si>
    <t>болезней системы кровообращения (сумма строк 33.8.3+41.8.3+49.8.3)</t>
  </si>
  <si>
    <t>2.1.9. посещения с профилактическими целями центров здоровья (сумма строк 33.9+41.9+49.9)</t>
  </si>
  <si>
    <t>3. В условиях дневных стационаров (первичная медико-санитарная помощь, специализированная медицинская помощь), за исключением медицинской реабилитации (сумма строк 34+42+50), в том числе:</t>
  </si>
  <si>
    <t>3.1. для медицинской помощи по профилю "онкология", в том числе: (сумма строк 34.1+42.1+50.1)</t>
  </si>
  <si>
    <t>3.2. для медицинской помощи при экстракорпоральном оплодотворении (сумма строк 34.2+42.2+50.2)</t>
  </si>
  <si>
    <t>3.3. для  медицинской помощи больным с вирусным гепатитом С (сумма строк 34.3+42.3+50.3)</t>
  </si>
  <si>
    <t>3.4. высокотехнологичная медицинская помощь (сумма строк 34.4+42.4+50.4)</t>
  </si>
  <si>
    <t xml:space="preserve">4.1. медицинская помощь по профилю "онкология" (сумма строк 35.1+43.1+51.1) </t>
  </si>
  <si>
    <t xml:space="preserve">4.2. стентирование для больных с инфарктом миокарда медицинскими организациями (за исключением федеральных медицинских организаций) (сумма строк 35.2+43.2+51.2) </t>
  </si>
  <si>
    <t xml:space="preserve">4.3. имплантация частотно-адаптированного кардиостимулятора взрослым медицинскими организациями (за исключением федеральных медицинских организаций) (сумма строк 35.3+43.3+51.3) </t>
  </si>
  <si>
    <t xml:space="preserve">4.4. эндоваскулярная деструкция дополнительных проводящих путей и аритмогенных зон сердца (сумма строк 35.4+43.4+51.4) </t>
  </si>
  <si>
    <t xml:space="preserve">4.5. стентирование или эндартерэктомия медицинскими организациями (за исключением федеральных медицинских организаций) (сумма строк 35.5+43.5+51.5) </t>
  </si>
  <si>
    <t xml:space="preserve">4.6. высокотехнологичная медицинская помощь (сумма строк 35.6+43.6+51.6) </t>
  </si>
  <si>
    <t>5. Медицинская реабилитация (сумма строк 36+44+52):</t>
  </si>
  <si>
    <t>5.1 В амбулаторных условиях (сумма строк 36.1+44.1+52.1)</t>
  </si>
  <si>
    <t>5.2 В условиях дневных стационаров (первичная медико-санитарная помощь, специализированная медицинская помощь) (сумма строк 36.2+44.2+52.2)</t>
  </si>
  <si>
    <t>5.3 Специализированная, в том числе высокотехнологичная, медицинская помощь в условиях круглосуточного стационара (сумма строк 36.3+44.3+52.3)</t>
  </si>
  <si>
    <t>6.1 первичная медицинская помощь, в том числе доврачебная и врачебная &lt;*******&gt;, всего (равно строке 53.1), в том числе:</t>
  </si>
  <si>
    <t>6.1.1 посещение по паллиативной медицинской помощи без учета посещений на дому патронажными бригадами (равно строке 53.1.1)</t>
  </si>
  <si>
    <t>6.1.2 посещения на дому выездными патронажными бригадами (равно строке 53.1.2)</t>
  </si>
  <si>
    <t>6.2. оказываемая в стационарных условиях (включая койки паллиативной медицинской помощи и койки сестринского ухода) (равно строке 53.2)</t>
  </si>
  <si>
    <t>6.3 оказываемая в условиях дневного стационара (равно строке 53.3)</t>
  </si>
  <si>
    <t>8. Иные расходы (равно строке 55)</t>
  </si>
  <si>
    <t xml:space="preserve">8. Иные расходы </t>
  </si>
  <si>
    <t xml:space="preserve">7. Расходы на ведение дела СМО </t>
  </si>
  <si>
    <t>7. Расходы на ведение дела СМО (сумма строк 45+54)</t>
  </si>
  <si>
    <t>1. Скорая, в том числе скорая специализированная, медицинская помощь</t>
  </si>
  <si>
    <t xml:space="preserve">2.1.1. для проведения профилактических медицинских осмотров </t>
  </si>
  <si>
    <t>2.1.2. для проведения диспансеризации, всего, в том числе:</t>
  </si>
  <si>
    <t xml:space="preserve">для проведения углубленной диспансеризации </t>
  </si>
  <si>
    <t>2.1.4. для посещений с иными целями</t>
  </si>
  <si>
    <t xml:space="preserve">2.1.5. в неотложной форме </t>
  </si>
  <si>
    <t>2.1.6. в связи с заболеваниями (обращений), всего, из них:</t>
  </si>
  <si>
    <t xml:space="preserve">компьютерная томография </t>
  </si>
  <si>
    <t xml:space="preserve">магнитно-резонансная томография </t>
  </si>
  <si>
    <t xml:space="preserve">ультразвуковое исследование сердечно-сосудистой системы </t>
  </si>
  <si>
    <t xml:space="preserve">эндоскопическое диагностическое исследование </t>
  </si>
  <si>
    <t xml:space="preserve">молекулярно-генетическое исследование с целью диагностики онкологических заболеваний </t>
  </si>
  <si>
    <t>патологоанатомическое исследование биопсийного (операционного) материала с целью диагностики онкологических заболеваний и подбора противоопухолевой лекарственной терапии</t>
  </si>
  <si>
    <t>2.1.8. диспансерное наблюдение, в том числе по поводу:</t>
  </si>
  <si>
    <t xml:space="preserve">онкологических заболеваний </t>
  </si>
  <si>
    <t xml:space="preserve">сахарного диабета </t>
  </si>
  <si>
    <t xml:space="preserve">болезней системы кровообращения </t>
  </si>
  <si>
    <t>3. В условиях дневных стационаров (первичная медико-санитарная помощь, специализированная медицинская помощь), за исключением медицинской реабилитации, в том числе:</t>
  </si>
  <si>
    <t xml:space="preserve">3.1. для медицинской помощи по профилю "онкология", в том числе: </t>
  </si>
  <si>
    <t>3.2. для медицинской помощи при экстракорпоральном оплодотворении</t>
  </si>
  <si>
    <t xml:space="preserve">4.1. медицинская помощь по профилю "онкология" </t>
  </si>
  <si>
    <t xml:space="preserve">4.6. высокотехнологичная медицинская помощь </t>
  </si>
  <si>
    <t xml:space="preserve">5.1 В амбулаторных условиях </t>
  </si>
  <si>
    <t xml:space="preserve">5.2 В условиях дневных стационаров (первичная медико-санитарная помощь, специализированная медицинская помощь) </t>
  </si>
  <si>
    <t xml:space="preserve">5.3 Специализированная, в том числе высокотехнологичная, медицинская помощь в условиях круглосуточного стационара </t>
  </si>
  <si>
    <t xml:space="preserve">1. Скорая, в том числе скорая специализированная, медицинская помощь </t>
  </si>
  <si>
    <t xml:space="preserve">2.1.4. для посещений с иными целями </t>
  </si>
  <si>
    <t>2.1.6. в связи с заболеваниями (обращений), всего , из них:</t>
  </si>
  <si>
    <t>компьютерная томография</t>
  </si>
  <si>
    <t>магнитно-резонансная томография</t>
  </si>
  <si>
    <t>сахарного диабета</t>
  </si>
  <si>
    <t xml:space="preserve">3.2. для медицинской помощи при экстракорпоральном оплодотворении </t>
  </si>
  <si>
    <t>4.6. высокотехнологичная медицинская помощь</t>
  </si>
  <si>
    <t xml:space="preserve">6.1.1 посещение по паллиативной медицинской помощи без учета посещений на дому патронажными бригадами </t>
  </si>
  <si>
    <t xml:space="preserve">6.1.2 посещения на дому выездными патронажными бригадами </t>
  </si>
  <si>
    <t xml:space="preserve">6.2. оказываемая в стационарных условиях (включая койки паллиативной медицинской помощи и койки сестринского ухода) </t>
  </si>
  <si>
    <t xml:space="preserve">6.3 оказываемая в условиях дневного стационара </t>
  </si>
  <si>
    <t>А</t>
  </si>
  <si>
    <t>Б</t>
  </si>
  <si>
    <t>&lt;***&gt;  Включая посещения, связанные с профилактическими мероприятиями, в том числе при проведении профилактических медицинских осмотров обучающихся в общеобразовательных организациях и профессиональных образовательных организациях, а также в образовательных организациях высшего образования в целях раннего (своевременного) выявления незаконного потребления наркотических средств и психотропных веществ.</t>
  </si>
  <si>
    <t>&lt;********&gt; Включены в норматив объема первичной медико-санитарной помощи в амбулаторных условиях в случае включения паллиативной медицинской помощи в территориальную программу ОМС сверх базовой программы ОМС с соответствующими платежом субъекта РФ.</t>
  </si>
  <si>
    <t>&lt;******&gt; Нормативы объема и стоимости единицы объема медицинской помощи, оказываемой в условиях дневных стационаров (общие для первичной медико-санитарной помощи и специализированной медицинской помощи, включая случаи оказания паллиативной медицинской помощи в условиях дневного стационара) устанавливаются субъектом Российской Федерации на основании соответствующих нормативов Программы государственных гарантий бесплатного оказания гражданам медицинской помощи на 2025 - 2027 годы, утвержденных постановлением Правительства Российской Федерации  от 27.12.2024 № 1940.</t>
  </si>
  <si>
    <t>&lt;*******&gt; Указываются расходы консолидированного бюджета субъекта Российской Федерации на приобретение медицинского оборудования для медицинских организаций, работающих в системе ОМС, сверх ТПОМС.</t>
  </si>
  <si>
    <t>6.1 первичная медицинская помощь, в том числе доврачебная и врачебная&lt;*******&gt;, всего, в том числе:</t>
  </si>
  <si>
    <t>6. паллиативная медицинская помощь &lt;********&gt;</t>
  </si>
  <si>
    <t>ультразвуковое исследование сердечно-сосудистой системы</t>
  </si>
  <si>
    <t>эндоскопическое диагностическое исследование</t>
  </si>
  <si>
    <t>молекулярно-генетическое исследование с целью диагностики онкологических заболеваний</t>
  </si>
  <si>
    <t xml:space="preserve">патологоанатомическое исследование биопсийного (операционного) материала с целью диагностики онкологических заболеваний и подбора противоопухолевой лекарственной терапии </t>
  </si>
  <si>
    <t>онкологических заболеваний</t>
  </si>
  <si>
    <t>3. В условиях дневных стационаров (первичная медико-санитарная помощь, специализированная медицинская помощь), за исключением медицинской реабилитации , в том числе:</t>
  </si>
  <si>
    <t>4.1. медицинская помощь по профилю "онкология"</t>
  </si>
  <si>
    <t>5.1 В амбулаторных условиях</t>
  </si>
  <si>
    <t>5.2 В условиях дневных стационаров (первичная медико-санитарная помощь, специализированная медицинская помощь)</t>
  </si>
  <si>
    <t xml:space="preserve">                  Утвержденная стоимость территориальной программы обязательного медицинского страхования субъекта Российской Федерации по видам и условиям оказания медицинской помощи на 2025 год</t>
  </si>
  <si>
    <t>4. Специализированная, в том числе высокотехнологичная, медицинская помощь в условиях круглосуточного стационара, за исключением медицинской реабилитации, (сумма строк 35+43+51) в том числе:</t>
  </si>
  <si>
    <t>2.  Медицинская помощь по видам и заболеваниям, установленным базовой программой (за счет межбюджетных трансфертов бюджета субъекта Российской Федерации и прочих поступлений):</t>
  </si>
  <si>
    <t xml:space="preserve">&lt;**&gt; Нормативы объема скорой медицинской помощи и нормативы финансовых затрат на один вызов скорой медицинской помощи устанавливаются субъектом Российской Федерации. Средний норматив финансовых затрат за счет средств соответствующих бюджетов на один случай оказания медицинской помощи авиамедицинскими выездными бригадами скорой медицинской помощи при санитарно-авиационной эвакуации, осуществляемой воздушными судами, с учетом реальной потребности (за исключением расходов на авиационные работы) устанавливаются субъектом Российской Федерации за счет средств соответствующих бюджетов. </t>
  </si>
  <si>
    <t>x</t>
  </si>
  <si>
    <t xml:space="preserve">численность </t>
  </si>
  <si>
    <t xml:space="preserve">                  Утвержденная стоимость территориальной программы обязательного медицинского страхования субъекта Российской Федерации по видам и условиям оказания медицинской помощи на 2026 год</t>
  </si>
  <si>
    <t xml:space="preserve">                  Утвержденная стоимость территориальной программы обязательного медицинского страхования субъекта Российской Федерации по видам и условиям оказания медицинской помощи на 2027 год</t>
  </si>
  <si>
    <t xml:space="preserve"> и диспансерного наблюдения детей (не менее 0,000157 комплексного посещения), проживающих в организациях социального обслуживания (детских домах - интернатах), предоставляющих социальные услуги в стационарной форме.</t>
  </si>
  <si>
    <t xml:space="preserve">&lt;*********&gt; Нормативы объема медицинской помощи и финансовых затрат включают в себя в том числе объем диспансеризации(не менее 0,000078 комплексного посещения) </t>
  </si>
  <si>
    <t>2.1.2. для проведения диспансеризации *********, всего (сумма строк 33.2+41.2+49.2), в том числе:</t>
  </si>
  <si>
    <t>2.1.2. для проведения диспансеризации *********, всего, в том числе:</t>
  </si>
  <si>
    <t>Средний норматив финансовых затрат на одно комплексное посещение в рамках диспансерного наблюдения работающих граждан составляет в 2025 г. 2 661,1 рубля."</t>
  </si>
  <si>
    <t>19</t>
  </si>
  <si>
    <t>18</t>
  </si>
  <si>
    <t>17</t>
  </si>
  <si>
    <t>16.2</t>
  </si>
  <si>
    <t>в том числе для детского населения</t>
  </si>
  <si>
    <t>16</t>
  </si>
  <si>
    <t>15.2.1</t>
  </si>
  <si>
    <t>15</t>
  </si>
  <si>
    <t>14</t>
  </si>
  <si>
    <t>13</t>
  </si>
  <si>
    <t>12</t>
  </si>
  <si>
    <t>11</t>
  </si>
  <si>
    <t>10</t>
  </si>
  <si>
    <t>09.1</t>
  </si>
  <si>
    <t>9</t>
  </si>
  <si>
    <t>08.1</t>
  </si>
  <si>
    <t>8</t>
  </si>
  <si>
    <t>07.1</t>
  </si>
  <si>
    <t>7</t>
  </si>
  <si>
    <t>6</t>
  </si>
  <si>
    <t>5</t>
  </si>
  <si>
    <t>4</t>
  </si>
  <si>
    <t>скорая медицинская помощь при санитарноавиационной эвакуации</t>
  </si>
  <si>
    <t>3</t>
  </si>
  <si>
    <t>2</t>
  </si>
  <si>
    <t>1</t>
  </si>
  <si>
    <t>"Приложение 6
к Территориальной программе государственных гарантий бесплатного оказания гражданам медицинской помощи на 2025 год и на плановый период 2026 и 2027 годов</t>
  </si>
  <si>
    <t>"Приложение 8
к Территориальной программе государственных гарантий бесплатного оказания гражданам медицинской помощи на 2025 год и на плановый период 2026 и 2027 годов</t>
  </si>
  <si>
    <t>Средний норматив финансовых затрат на одно комплексное посещение в рамках диспансерного наблюдения работающих граждан составляет в 2025 г. 3110,6 рубля."</t>
  </si>
  <si>
    <t>"Приложение 7
к Территориальной программе государственных гарантий бесплатного оказания гражданам медицинской помощи на 2025 год и на плановый период 2026 и 2027 годов</t>
  </si>
  <si>
    <t>15.3</t>
  </si>
  <si>
    <t>Средний норматив финансовых затрат на одно комплексное посещение в рамках диспансерного наблюдения работающих граждан составляет в 2025 г. 2 897,3 рубля."</t>
  </si>
  <si>
    <t>Х</t>
  </si>
  <si>
    <t xml:space="preserve">Приложение 4
к постановлению Правительства Брянской области 
от  17 марта 2025 г.  №  141-п
</t>
  </si>
  <si>
    <t xml:space="preserve">Приложение 5
к постановлению Правительства Брянской области 
от  17 марта 2025 г.  №  141-п
</t>
  </si>
  <si>
    <t xml:space="preserve">Приложение 6
к постановлению Правительства Брянской области 
от  17 марта 2025 г.  №  141-п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</si>
</sst>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000"/>
    <numFmt numFmtId="166" formatCode="0.0000000"/>
    <numFmt numFmtId="167" formatCode="#,##0.0000"/>
    <numFmt numFmtId="168" formatCode="#,##0.00000"/>
  </numFmts>
  <fonts count="15" x14ac:knownFonts="1">
    <font>
      <sz val="11"/>
      <color theme="1"/>
      <name val="Calibri"/>
      <family val="2"/>
      <scheme val="minor"/>
    </font>
    <font>
      <sz val="11"/>
      <color theme="1"/>
      <name val="Calibri"/>
      <family val="2"/>
      <charset val="204"/>
      <scheme val="minor"/>
    </font>
    <font>
      <u/>
      <sz val="11"/>
      <color theme="10"/>
      <name val="Calibri"/>
      <family val="2"/>
      <scheme val="minor"/>
    </font>
    <font>
      <sz val="11"/>
      <color theme="1"/>
      <name val="Times New Roman"/>
      <family val="1"/>
      <charset val="204"/>
    </font>
    <font>
      <b/>
      <sz val="16"/>
      <color theme="1"/>
      <name val="Times New Roman"/>
      <family val="1"/>
      <charset val="204"/>
    </font>
    <font>
      <strike/>
      <sz val="11"/>
      <color theme="1"/>
      <name val="Calibri"/>
      <family val="2"/>
      <scheme val="minor"/>
    </font>
    <font>
      <sz val="11"/>
      <name val="Times New Roman"/>
      <family val="1"/>
      <charset val="204"/>
    </font>
    <font>
      <b/>
      <sz val="10"/>
      <name val="Times New Roman"/>
      <family val="1"/>
      <charset val="204"/>
    </font>
    <font>
      <sz val="10"/>
      <color theme="1"/>
      <name val="Times New Roman"/>
      <family val="1"/>
      <charset val="204"/>
    </font>
    <font>
      <sz val="10"/>
      <name val="Times New Roman"/>
      <family val="1"/>
      <charset val="204"/>
    </font>
    <font>
      <b/>
      <i/>
      <sz val="10"/>
      <name val="Times New Roman"/>
      <family val="1"/>
      <charset val="204"/>
    </font>
    <font>
      <sz val="11"/>
      <color rgb="FFFF0000"/>
      <name val="Calibri"/>
      <family val="2"/>
      <charset val="204"/>
      <scheme val="minor"/>
    </font>
    <font>
      <sz val="10"/>
      <color rgb="FFFF0000"/>
      <name val="Times New Roman"/>
      <family val="1"/>
      <charset val="204"/>
    </font>
    <font>
      <i/>
      <sz val="10"/>
      <name val="Times New Roman"/>
      <family val="1"/>
      <charset val="204"/>
    </font>
    <font>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2" fillId="0" borderId="0" applyNumberFormat="0" applyFill="0" applyBorder="0" applyAlignment="0" applyProtection="0"/>
    <xf numFmtId="0" fontId="1" fillId="0" borderId="0"/>
  </cellStyleXfs>
  <cellXfs count="111">
    <xf numFmtId="0" fontId="0" fillId="0" borderId="0" xfId="0"/>
    <xf numFmtId="0" fontId="3" fillId="0" borderId="0" xfId="0" applyFont="1"/>
    <xf numFmtId="0" fontId="5" fillId="0" borderId="0" xfId="0" applyFont="1"/>
    <xf numFmtId="0" fontId="3" fillId="0" borderId="0" xfId="0" applyFont="1" applyAlignment="1">
      <alignment horizontal="left" vertical="center" wrapText="1"/>
    </xf>
    <xf numFmtId="0" fontId="3" fillId="0" borderId="0" xfId="0" applyFont="1" applyAlignment="1">
      <alignment horizontal="center" vertical="center" wrapText="1"/>
    </xf>
    <xf numFmtId="49" fontId="0" fillId="0" borderId="0" xfId="0" applyNumberFormat="1" applyAlignment="1">
      <alignment horizontal="center"/>
    </xf>
    <xf numFmtId="0" fontId="6" fillId="0" borderId="1" xfId="1" applyFont="1" applyFill="1" applyBorder="1" applyAlignment="1">
      <alignment vertical="center" wrapText="1"/>
    </xf>
    <xf numFmtId="0" fontId="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0" fillId="0" borderId="0" xfId="0" applyAlignment="1">
      <alignment horizontal="center"/>
    </xf>
    <xf numFmtId="0" fontId="3" fillId="0" borderId="0" xfId="0" applyFont="1" applyAlignment="1">
      <alignment vertical="top"/>
    </xf>
    <xf numFmtId="0" fontId="3" fillId="0" borderId="0" xfId="0" applyFont="1" applyAlignment="1">
      <alignment vertical="center"/>
    </xf>
    <xf numFmtId="4" fontId="3" fillId="0" borderId="0" xfId="0" applyNumberFormat="1" applyFont="1" applyAlignment="1">
      <alignment horizontal="center" vertical="center"/>
    </xf>
    <xf numFmtId="0" fontId="6" fillId="0" borderId="0" xfId="0" applyFont="1" applyAlignment="1">
      <alignment vertical="center"/>
    </xf>
    <xf numFmtId="0" fontId="0" fillId="0" borderId="0" xfId="0" applyFill="1"/>
    <xf numFmtId="0" fontId="0" fillId="0" borderId="0" xfId="0" applyFill="1" applyAlignment="1">
      <alignment horizontal="center"/>
    </xf>
    <xf numFmtId="49" fontId="0" fillId="0" borderId="0" xfId="0" applyNumberFormat="1" applyFill="1" applyAlignment="1">
      <alignment horizontal="center"/>
    </xf>
    <xf numFmtId="0" fontId="3" fillId="0" borderId="0" xfId="0" applyFont="1" applyFill="1"/>
    <xf numFmtId="0" fontId="3" fillId="0" borderId="0" xfId="0" applyFont="1" applyFill="1" applyAlignment="1">
      <alignment vertical="center"/>
    </xf>
    <xf numFmtId="0" fontId="6" fillId="0" borderId="0" xfId="0" applyFont="1" applyFill="1" applyAlignment="1">
      <alignment vertical="center"/>
    </xf>
    <xf numFmtId="4" fontId="3" fillId="0" borderId="0" xfId="0" applyNumberFormat="1" applyFont="1" applyFill="1" applyAlignment="1">
      <alignment horizontal="center" vertical="center"/>
    </xf>
    <xf numFmtId="0" fontId="3" fillId="0" borderId="0" xfId="0" applyFont="1" applyFill="1" applyAlignment="1">
      <alignment vertical="top"/>
    </xf>
    <xf numFmtId="0" fontId="5" fillId="0" borderId="0" xfId="0" applyFont="1" applyFill="1"/>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6" fillId="0" borderId="1" xfId="0"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6" fillId="0" borderId="1" xfId="0" applyFont="1" applyFill="1" applyBorder="1" applyAlignment="1">
      <alignment vertical="center" wrapText="1"/>
    </xf>
    <xf numFmtId="0" fontId="8" fillId="0" borderId="1" xfId="0" applyFont="1" applyFill="1" applyBorder="1" applyAlignment="1">
      <alignment horizontal="center" vertical="center"/>
    </xf>
    <xf numFmtId="164" fontId="9" fillId="0" borderId="1" xfId="0" applyNumberFormat="1" applyFont="1" applyFill="1" applyBorder="1" applyAlignment="1">
      <alignment horizontal="center" vertical="center"/>
    </xf>
    <xf numFmtId="0" fontId="9" fillId="0" borderId="1" xfId="0" applyFont="1" applyFill="1" applyBorder="1" applyAlignment="1">
      <alignment horizontal="center" vertical="center"/>
    </xf>
    <xf numFmtId="4" fontId="9" fillId="0" borderId="1" xfId="0" applyNumberFormat="1" applyFont="1" applyFill="1" applyBorder="1" applyAlignment="1">
      <alignment horizontal="center" vertical="center"/>
    </xf>
    <xf numFmtId="165" fontId="9"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164" fontId="7" fillId="0" borderId="1" xfId="0" applyNumberFormat="1" applyFont="1" applyFill="1" applyBorder="1" applyAlignment="1">
      <alignment horizontal="center" vertical="center"/>
    </xf>
    <xf numFmtId="4" fontId="7" fillId="0" borderId="1" xfId="0" applyNumberFormat="1" applyFont="1" applyFill="1" applyBorder="1" applyAlignment="1">
      <alignment horizontal="center" vertical="center"/>
    </xf>
    <xf numFmtId="0" fontId="0" fillId="0" borderId="0" xfId="0" applyFont="1" applyFill="1"/>
    <xf numFmtId="164" fontId="9" fillId="0" borderId="1" xfId="0" applyNumberFormat="1" applyFont="1" applyFill="1" applyBorder="1" applyAlignment="1">
      <alignment horizontal="center" vertical="center" wrapText="1"/>
    </xf>
    <xf numFmtId="2" fontId="9" fillId="0" borderId="1" xfId="0" applyNumberFormat="1" applyFont="1" applyFill="1" applyBorder="1" applyAlignment="1">
      <alignment horizontal="center" vertical="center" wrapText="1"/>
    </xf>
    <xf numFmtId="165" fontId="9" fillId="0" borderId="1" xfId="0" applyNumberFormat="1" applyFont="1" applyFill="1" applyBorder="1" applyAlignment="1">
      <alignment horizontal="center" vertical="center" wrapText="1"/>
    </xf>
    <xf numFmtId="3" fontId="0" fillId="0" borderId="0" xfId="0" applyNumberFormat="1" applyFont="1" applyFill="1" applyAlignment="1">
      <alignment horizontal="center" vertical="center"/>
    </xf>
    <xf numFmtId="0" fontId="0" fillId="0" borderId="0" xfId="0" applyFont="1" applyFill="1" applyAlignment="1">
      <alignment horizontal="center" vertical="center"/>
    </xf>
    <xf numFmtId="4"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1" fillId="0" borderId="0" xfId="0" applyFont="1" applyFill="1"/>
    <xf numFmtId="166" fontId="9"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164" fontId="0" fillId="0" borderId="0" xfId="0" applyNumberFormat="1" applyFill="1"/>
    <xf numFmtId="0" fontId="8" fillId="0" borderId="0" xfId="0" applyFont="1" applyFill="1"/>
    <xf numFmtId="4" fontId="12" fillId="0" borderId="0" xfId="0" applyNumberFormat="1" applyFont="1" applyFill="1"/>
    <xf numFmtId="4" fontId="8" fillId="0" borderId="0" xfId="0" applyNumberFormat="1" applyFont="1" applyFill="1"/>
    <xf numFmtId="4" fontId="13" fillId="0" borderId="0" xfId="0" applyNumberFormat="1" applyFont="1" applyFill="1" applyAlignment="1">
      <alignment horizontal="center" vertical="center"/>
    </xf>
    <xf numFmtId="0" fontId="13" fillId="0" borderId="0" xfId="0" applyFont="1" applyFill="1" applyAlignment="1">
      <alignment horizontal="center" vertical="center"/>
    </xf>
    <xf numFmtId="4" fontId="8" fillId="0" borderId="1" xfId="0" applyNumberFormat="1" applyFont="1" applyFill="1" applyBorder="1" applyAlignment="1">
      <alignment horizontal="center" vertical="center"/>
    </xf>
    <xf numFmtId="0" fontId="8" fillId="0" borderId="1" xfId="0" applyFont="1" applyFill="1" applyBorder="1" applyAlignment="1">
      <alignment horizontal="left" vertical="center" wrapText="1"/>
    </xf>
    <xf numFmtId="0" fontId="8" fillId="0" borderId="0" xfId="0" applyFont="1" applyFill="1" applyBorder="1"/>
    <xf numFmtId="49" fontId="8" fillId="2"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xf>
    <xf numFmtId="167" fontId="8" fillId="0" borderId="1" xfId="0" applyNumberFormat="1" applyFont="1" applyFill="1" applyBorder="1" applyAlignment="1">
      <alignment horizontal="center" vertical="center"/>
    </xf>
    <xf numFmtId="168" fontId="8"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4" fontId="7" fillId="0" borderId="0" xfId="0" applyNumberFormat="1" applyFont="1" applyFill="1" applyAlignment="1">
      <alignment horizontal="center" vertical="center"/>
    </xf>
    <xf numFmtId="0" fontId="7" fillId="0" borderId="0" xfId="0" applyFont="1" applyFill="1" applyAlignment="1">
      <alignment horizontal="center" vertical="center"/>
    </xf>
    <xf numFmtId="164" fontId="7" fillId="0" borderId="0" xfId="0" applyNumberFormat="1" applyFont="1" applyFill="1" applyAlignment="1">
      <alignment horizontal="center" vertical="center"/>
    </xf>
    <xf numFmtId="4" fontId="0" fillId="0" borderId="0" xfId="0" applyNumberFormat="1" applyFill="1" applyAlignment="1">
      <alignment horizontal="center" vertical="center"/>
    </xf>
    <xf numFmtId="4" fontId="0" fillId="0" borderId="0" xfId="0" applyNumberFormat="1" applyFill="1"/>
    <xf numFmtId="164" fontId="9" fillId="0" borderId="0" xfId="0" applyNumberFormat="1" applyFont="1" applyFill="1" applyAlignment="1">
      <alignment horizontal="center" vertical="center"/>
    </xf>
    <xf numFmtId="4" fontId="9" fillId="0" borderId="0" xfId="0" applyNumberFormat="1" applyFont="1" applyFill="1" applyAlignment="1">
      <alignment horizontal="center" vertical="center" wrapText="1"/>
    </xf>
    <xf numFmtId="4" fontId="9" fillId="0" borderId="0" xfId="0" applyNumberFormat="1" applyFont="1" applyFill="1" applyAlignment="1">
      <alignment horizontal="center" vertical="center"/>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10" fillId="0" borderId="0" xfId="0" applyFont="1" applyFill="1" applyAlignment="1">
      <alignment horizontal="center" vertical="center"/>
    </xf>
    <xf numFmtId="3" fontId="10" fillId="0" borderId="0" xfId="0" applyNumberFormat="1" applyFont="1" applyFill="1" applyAlignment="1">
      <alignment horizontal="center" vertical="center"/>
    </xf>
    <xf numFmtId="0" fontId="0" fillId="0" borderId="0" xfId="0" applyFill="1" applyAlignment="1">
      <alignment horizontal="center" vertical="center"/>
    </xf>
    <xf numFmtId="3" fontId="0" fillId="0" borderId="0" xfId="0" applyNumberFormat="1" applyFill="1" applyAlignment="1">
      <alignment horizontal="center" vertical="center"/>
    </xf>
    <xf numFmtId="165" fontId="7" fillId="0" borderId="1" xfId="0" applyNumberFormat="1" applyFont="1" applyFill="1" applyBorder="1" applyAlignment="1">
      <alignment horizontal="center" vertical="center"/>
    </xf>
    <xf numFmtId="165" fontId="7" fillId="0" borderId="1" xfId="0" applyNumberFormat="1" applyFont="1" applyFill="1" applyBorder="1" applyAlignment="1">
      <alignment horizontal="center" vertical="center" wrapText="1"/>
    </xf>
    <xf numFmtId="2" fontId="7" fillId="0" borderId="1" xfId="0" applyNumberFormat="1" applyFont="1" applyFill="1" applyBorder="1" applyAlignment="1">
      <alignment horizontal="center" vertical="center" wrapText="1"/>
    </xf>
    <xf numFmtId="164" fontId="7"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xf>
    <xf numFmtId="2" fontId="0" fillId="0" borderId="0" xfId="0" applyNumberFormat="1" applyFill="1"/>
    <xf numFmtId="0" fontId="6"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0" fillId="3" borderId="0" xfId="0" applyFill="1"/>
    <xf numFmtId="0" fontId="0" fillId="3" borderId="0" xfId="0" applyFont="1" applyFill="1"/>
    <xf numFmtId="0" fontId="6" fillId="0" borderId="1" xfId="0" applyFont="1" applyFill="1" applyBorder="1" applyAlignment="1">
      <alignment horizontal="center" vertical="center" wrapText="1"/>
    </xf>
    <xf numFmtId="0" fontId="14" fillId="0" borderId="0" xfId="0" applyFont="1" applyAlignment="1">
      <alignment horizontal="right" vertical="center" wrapText="1"/>
    </xf>
    <xf numFmtId="0" fontId="3" fillId="0" borderId="0" xfId="0" applyFont="1" applyFill="1" applyAlignment="1">
      <alignment horizontal="left"/>
    </xf>
    <xf numFmtId="0" fontId="4" fillId="0" borderId="0" xfId="0" applyFont="1" applyFill="1" applyAlignment="1">
      <alignment horizontal="center" vertical="center" wrapText="1"/>
    </xf>
    <xf numFmtId="0" fontId="6"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3" fillId="0" borderId="0" xfId="0" applyFont="1" applyFill="1" applyAlignment="1">
      <alignment horizontal="left" wrapText="1"/>
    </xf>
    <xf numFmtId="4" fontId="9" fillId="0" borderId="2" xfId="0" applyNumberFormat="1" applyFont="1" applyFill="1" applyBorder="1" applyAlignment="1">
      <alignment horizontal="center" vertical="center"/>
    </xf>
    <xf numFmtId="4" fontId="9" fillId="0" borderId="3" xfId="0" applyNumberFormat="1" applyFont="1" applyFill="1" applyBorder="1" applyAlignment="1">
      <alignment horizontal="center" vertical="center"/>
    </xf>
    <xf numFmtId="164" fontId="9" fillId="0" borderId="2" xfId="0" applyNumberFormat="1" applyFont="1" applyFill="1" applyBorder="1" applyAlignment="1">
      <alignment horizontal="center" vertical="center"/>
    </xf>
    <xf numFmtId="164" fontId="9" fillId="0" borderId="3" xfId="0" applyNumberFormat="1" applyFont="1" applyFill="1" applyBorder="1" applyAlignment="1">
      <alignment horizontal="center" vertical="center"/>
    </xf>
    <xf numFmtId="0" fontId="3" fillId="0" borderId="0" xfId="0" applyFont="1" applyAlignment="1">
      <alignment horizontal="left"/>
    </xf>
    <xf numFmtId="0" fontId="4" fillId="0" borderId="0" xfId="0" applyFont="1" applyAlignment="1">
      <alignment horizontal="center" vertical="center" wrapText="1"/>
    </xf>
    <xf numFmtId="0" fontId="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3" fillId="2" borderId="0" xfId="0" applyFont="1" applyFill="1" applyAlignment="1">
      <alignment horizontal="left" wrapText="1"/>
    </xf>
    <xf numFmtId="4" fontId="7" fillId="0" borderId="2" xfId="0" applyNumberFormat="1" applyFont="1" applyFill="1" applyBorder="1" applyAlignment="1">
      <alignment horizontal="center" vertical="center"/>
    </xf>
    <xf numFmtId="4" fontId="7" fillId="0" borderId="3" xfId="0" applyNumberFormat="1" applyFont="1" applyFill="1" applyBorder="1" applyAlignment="1">
      <alignment horizontal="center" vertical="center"/>
    </xf>
    <xf numFmtId="164" fontId="7" fillId="0" borderId="2" xfId="0" applyNumberFormat="1" applyFont="1" applyFill="1" applyBorder="1" applyAlignment="1">
      <alignment horizontal="center" vertical="center"/>
    </xf>
    <xf numFmtId="164" fontId="7" fillId="0" borderId="3" xfId="0" applyNumberFormat="1" applyFont="1" applyFill="1" applyBorder="1" applyAlignment="1">
      <alignment horizontal="center" vertical="center"/>
    </xf>
  </cellXfs>
  <cellStyles count="3">
    <cellStyle name="Гиперссылка" xfId="1" builtinId="8"/>
    <cellStyle name="Обычный" xfId="0" builtinId="0"/>
    <cellStyle name="Обычный 1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login.consultant.ru/link/?req=doc&amp;base=LAW&amp;n=438795&amp;dst=101783" TargetMode="External"/><Relationship Id="rId3" Type="http://schemas.openxmlformats.org/officeDocument/2006/relationships/hyperlink" Target="https://login.consultant.ru/link/?req=doc&amp;base=LAW&amp;n=438795&amp;dst=101779" TargetMode="External"/><Relationship Id="rId7" Type="http://schemas.openxmlformats.org/officeDocument/2006/relationships/hyperlink" Target="https://login.consultant.ru/link/?req=doc&amp;base=LAW&amp;n=438795&amp;dst=101781" TargetMode="External"/><Relationship Id="rId2" Type="http://schemas.openxmlformats.org/officeDocument/2006/relationships/hyperlink" Target="https://login.consultant.ru/link/?req=doc&amp;base=LAW&amp;n=438795&amp;dst=101778" TargetMode="External"/><Relationship Id="rId1" Type="http://schemas.openxmlformats.org/officeDocument/2006/relationships/hyperlink" Target="https://login.consultant.ru/link/?req=doc&amp;base=LAW&amp;n=438795&amp;dst=101777" TargetMode="External"/><Relationship Id="rId6" Type="http://schemas.openxmlformats.org/officeDocument/2006/relationships/hyperlink" Target="https://login.consultant.ru/link/?req=doc&amp;base=LAW&amp;n=438795&amp;dst=101782" TargetMode="External"/><Relationship Id="rId11" Type="http://schemas.openxmlformats.org/officeDocument/2006/relationships/printerSettings" Target="../printerSettings/printerSettings1.bin"/><Relationship Id="rId5" Type="http://schemas.openxmlformats.org/officeDocument/2006/relationships/hyperlink" Target="https://login.consultant.ru/link/?req=doc&amp;base=LAW&amp;n=438795&amp;dst=101781" TargetMode="External"/><Relationship Id="rId10" Type="http://schemas.openxmlformats.org/officeDocument/2006/relationships/hyperlink" Target="https://login.consultant.ru/link/?req=doc&amp;base=LAW&amp;n=438795&amp;dst=101785" TargetMode="External"/><Relationship Id="rId4" Type="http://schemas.openxmlformats.org/officeDocument/2006/relationships/hyperlink" Target="https://login.consultant.ru/link/?req=doc&amp;base=LAW&amp;n=438795&amp;dst=101780" TargetMode="External"/><Relationship Id="rId9" Type="http://schemas.openxmlformats.org/officeDocument/2006/relationships/hyperlink" Target="https://login.consultant.ru/link/?req=doc&amp;base=LAW&amp;n=438795&amp;dst=101784"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login.consultant.ru/link/?req=doc&amp;base=LAW&amp;n=438795&amp;dst=101783" TargetMode="External"/><Relationship Id="rId3" Type="http://schemas.openxmlformats.org/officeDocument/2006/relationships/hyperlink" Target="https://login.consultant.ru/link/?req=doc&amp;base=LAW&amp;n=438795&amp;dst=101779" TargetMode="External"/><Relationship Id="rId7" Type="http://schemas.openxmlformats.org/officeDocument/2006/relationships/hyperlink" Target="https://login.consultant.ru/link/?req=doc&amp;base=LAW&amp;n=438795&amp;dst=101781" TargetMode="External"/><Relationship Id="rId2" Type="http://schemas.openxmlformats.org/officeDocument/2006/relationships/hyperlink" Target="https://login.consultant.ru/link/?req=doc&amp;base=LAW&amp;n=438795&amp;dst=101778" TargetMode="External"/><Relationship Id="rId1" Type="http://schemas.openxmlformats.org/officeDocument/2006/relationships/hyperlink" Target="https://login.consultant.ru/link/?req=doc&amp;base=LAW&amp;n=438795&amp;dst=101777" TargetMode="External"/><Relationship Id="rId6" Type="http://schemas.openxmlformats.org/officeDocument/2006/relationships/hyperlink" Target="https://login.consultant.ru/link/?req=doc&amp;base=LAW&amp;n=438795&amp;dst=101782" TargetMode="External"/><Relationship Id="rId11" Type="http://schemas.openxmlformats.org/officeDocument/2006/relationships/printerSettings" Target="../printerSettings/printerSettings2.bin"/><Relationship Id="rId5" Type="http://schemas.openxmlformats.org/officeDocument/2006/relationships/hyperlink" Target="https://login.consultant.ru/link/?req=doc&amp;base=LAW&amp;n=438795&amp;dst=101781" TargetMode="External"/><Relationship Id="rId10" Type="http://schemas.openxmlformats.org/officeDocument/2006/relationships/hyperlink" Target="https://login.consultant.ru/link/?req=doc&amp;base=LAW&amp;n=438795&amp;dst=101785" TargetMode="External"/><Relationship Id="rId4" Type="http://schemas.openxmlformats.org/officeDocument/2006/relationships/hyperlink" Target="https://login.consultant.ru/link/?req=doc&amp;base=LAW&amp;n=438795&amp;dst=101780" TargetMode="External"/><Relationship Id="rId9" Type="http://schemas.openxmlformats.org/officeDocument/2006/relationships/hyperlink" Target="https://login.consultant.ru/link/?req=doc&amp;base=LAW&amp;n=438795&amp;dst=101784"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login.consultant.ru/link/?req=doc&amp;base=LAW&amp;n=438795&amp;dst=101783" TargetMode="External"/><Relationship Id="rId3" Type="http://schemas.openxmlformats.org/officeDocument/2006/relationships/hyperlink" Target="https://login.consultant.ru/link/?req=doc&amp;base=LAW&amp;n=438795&amp;dst=101779" TargetMode="External"/><Relationship Id="rId7" Type="http://schemas.openxmlformats.org/officeDocument/2006/relationships/hyperlink" Target="https://login.consultant.ru/link/?req=doc&amp;base=LAW&amp;n=438795&amp;dst=101781" TargetMode="External"/><Relationship Id="rId2" Type="http://schemas.openxmlformats.org/officeDocument/2006/relationships/hyperlink" Target="https://login.consultant.ru/link/?req=doc&amp;base=LAW&amp;n=438795&amp;dst=101778" TargetMode="External"/><Relationship Id="rId1" Type="http://schemas.openxmlformats.org/officeDocument/2006/relationships/hyperlink" Target="https://login.consultant.ru/link/?req=doc&amp;base=LAW&amp;n=438795&amp;dst=101777" TargetMode="External"/><Relationship Id="rId6" Type="http://schemas.openxmlformats.org/officeDocument/2006/relationships/hyperlink" Target="https://login.consultant.ru/link/?req=doc&amp;base=LAW&amp;n=438795&amp;dst=101782" TargetMode="External"/><Relationship Id="rId11" Type="http://schemas.openxmlformats.org/officeDocument/2006/relationships/printerSettings" Target="../printerSettings/printerSettings3.bin"/><Relationship Id="rId5" Type="http://schemas.openxmlformats.org/officeDocument/2006/relationships/hyperlink" Target="https://login.consultant.ru/link/?req=doc&amp;base=LAW&amp;n=438795&amp;dst=101781" TargetMode="External"/><Relationship Id="rId10" Type="http://schemas.openxmlformats.org/officeDocument/2006/relationships/hyperlink" Target="https://login.consultant.ru/link/?req=doc&amp;base=LAW&amp;n=438795&amp;dst=101785" TargetMode="External"/><Relationship Id="rId4" Type="http://schemas.openxmlformats.org/officeDocument/2006/relationships/hyperlink" Target="https://login.consultant.ru/link/?req=doc&amp;base=LAW&amp;n=438795&amp;dst=101780" TargetMode="External"/><Relationship Id="rId9" Type="http://schemas.openxmlformats.org/officeDocument/2006/relationships/hyperlink" Target="https://login.consultant.ru/link/?req=doc&amp;base=LAW&amp;n=438795&amp;dst=10178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53"/>
  <sheetViews>
    <sheetView zoomScale="80" zoomScaleNormal="80" zoomScaleSheetLayoutView="85" workbookViewId="0">
      <pane xSplit="1" ySplit="10" topLeftCell="B44" activePane="bottomRight" state="frozen"/>
      <selection pane="topRight" activeCell="B1" sqref="B1"/>
      <selection pane="bottomLeft" activeCell="A11" sqref="A11"/>
      <selection pane="bottomRight" activeCell="H1" sqref="H1:J1"/>
    </sheetView>
  </sheetViews>
  <sheetFormatPr defaultRowHeight="15" x14ac:dyDescent="0.25"/>
  <cols>
    <col min="1" max="1" width="58.5703125" style="14" customWidth="1"/>
    <col min="2" max="2" width="7.42578125" style="16" customWidth="1"/>
    <col min="3" max="3" width="15" style="14" customWidth="1"/>
    <col min="4" max="4" width="12.85546875" style="15" customWidth="1"/>
    <col min="5" max="5" width="13.5703125" style="15" customWidth="1"/>
    <col min="6" max="6" width="11.5703125" style="15" customWidth="1"/>
    <col min="7" max="7" width="10.85546875" style="15" customWidth="1"/>
    <col min="8" max="8" width="13" style="15" customWidth="1"/>
    <col min="9" max="9" width="15.42578125" style="15" customWidth="1"/>
    <col min="10" max="10" width="9.5703125" style="15" customWidth="1"/>
    <col min="11" max="11" width="17" style="14" hidden="1" customWidth="1"/>
    <col min="12" max="12" width="15.140625" style="14" hidden="1" customWidth="1"/>
    <col min="13" max="13" width="0" style="14" hidden="1" customWidth="1"/>
    <col min="14" max="14" width="17.85546875" style="14" hidden="1" customWidth="1"/>
    <col min="15" max="16384" width="9.140625" style="14"/>
  </cols>
  <sheetData>
    <row r="1" spans="1:21" ht="79.5" customHeight="1" x14ac:dyDescent="0.25">
      <c r="H1" s="90" t="s">
        <v>419</v>
      </c>
      <c r="I1" s="90"/>
      <c r="J1" s="90"/>
    </row>
    <row r="2" spans="1:21" ht="103.5" customHeight="1" x14ac:dyDescent="0.25">
      <c r="H2" s="90" t="s">
        <v>412</v>
      </c>
      <c r="I2" s="90"/>
      <c r="J2" s="90"/>
    </row>
    <row r="3" spans="1:21" x14ac:dyDescent="0.25">
      <c r="A3" s="92" t="s">
        <v>373</v>
      </c>
      <c r="B3" s="92"/>
      <c r="C3" s="92"/>
      <c r="D3" s="92"/>
      <c r="E3" s="92"/>
      <c r="F3" s="92"/>
      <c r="G3" s="92"/>
      <c r="H3" s="92"/>
      <c r="I3" s="92"/>
      <c r="J3" s="92"/>
    </row>
    <row r="4" spans="1:21" x14ac:dyDescent="0.25">
      <c r="A4" s="92"/>
      <c r="B4" s="92"/>
      <c r="C4" s="92"/>
      <c r="D4" s="92"/>
      <c r="E4" s="92"/>
      <c r="F4" s="92"/>
      <c r="G4" s="92"/>
      <c r="H4" s="92"/>
      <c r="I4" s="92"/>
      <c r="J4" s="92"/>
    </row>
    <row r="5" spans="1:21" x14ac:dyDescent="0.25">
      <c r="A5" s="92"/>
      <c r="B5" s="92"/>
      <c r="C5" s="92"/>
      <c r="D5" s="92"/>
      <c r="E5" s="92"/>
      <c r="F5" s="92"/>
      <c r="G5" s="92"/>
      <c r="H5" s="92"/>
      <c r="I5" s="92"/>
      <c r="J5" s="92"/>
    </row>
    <row r="6" spans="1:21" hidden="1" x14ac:dyDescent="0.25"/>
    <row r="8" spans="1:21" x14ac:dyDescent="0.25">
      <c r="A8" s="93" t="s">
        <v>0</v>
      </c>
      <c r="B8" s="94" t="s">
        <v>77</v>
      </c>
      <c r="C8" s="93" t="s">
        <v>1</v>
      </c>
      <c r="D8" s="93" t="s">
        <v>2</v>
      </c>
      <c r="E8" s="93" t="s">
        <v>3</v>
      </c>
      <c r="F8" s="93" t="s">
        <v>4</v>
      </c>
      <c r="G8" s="93"/>
      <c r="H8" s="93" t="s">
        <v>5</v>
      </c>
      <c r="I8" s="93"/>
      <c r="J8" s="93"/>
    </row>
    <row r="9" spans="1:21" x14ac:dyDescent="0.25">
      <c r="A9" s="93"/>
      <c r="B9" s="94"/>
      <c r="C9" s="93"/>
      <c r="D9" s="93"/>
      <c r="E9" s="93"/>
      <c r="F9" s="93" t="s">
        <v>6</v>
      </c>
      <c r="G9" s="93"/>
      <c r="H9" s="93" t="s">
        <v>7</v>
      </c>
      <c r="I9" s="93"/>
      <c r="J9" s="93" t="s">
        <v>8</v>
      </c>
    </row>
    <row r="10" spans="1:21" ht="75" x14ac:dyDescent="0.25">
      <c r="A10" s="93"/>
      <c r="B10" s="94"/>
      <c r="C10" s="93"/>
      <c r="D10" s="93"/>
      <c r="E10" s="93"/>
      <c r="F10" s="25" t="s">
        <v>9</v>
      </c>
      <c r="G10" s="25" t="s">
        <v>10</v>
      </c>
      <c r="H10" s="25" t="s">
        <v>9</v>
      </c>
      <c r="I10" s="25" t="s">
        <v>10</v>
      </c>
      <c r="J10" s="93"/>
    </row>
    <row r="11" spans="1:21" x14ac:dyDescent="0.25">
      <c r="A11" s="25" t="s">
        <v>356</v>
      </c>
      <c r="B11" s="29" t="s">
        <v>357</v>
      </c>
      <c r="C11" s="25">
        <v>1</v>
      </c>
      <c r="D11" s="25">
        <v>2</v>
      </c>
      <c r="E11" s="25">
        <v>3</v>
      </c>
      <c r="F11" s="25">
        <v>4</v>
      </c>
      <c r="G11" s="25">
        <v>5</v>
      </c>
      <c r="H11" s="25">
        <v>6</v>
      </c>
      <c r="I11" s="25">
        <v>7</v>
      </c>
      <c r="J11" s="25">
        <v>8</v>
      </c>
    </row>
    <row r="12" spans="1:21" s="51" customFormat="1" ht="38.25" x14ac:dyDescent="0.2">
      <c r="A12" s="57" t="s">
        <v>11</v>
      </c>
      <c r="B12" s="59" t="s">
        <v>411</v>
      </c>
      <c r="C12" s="31"/>
      <c r="D12" s="56" t="s">
        <v>12</v>
      </c>
      <c r="E12" s="56" t="s">
        <v>12</v>
      </c>
      <c r="F12" s="56">
        <f>F13+F18+F20+F27+F29+F33+F34+F36+F40+F39</f>
        <v>5933.93</v>
      </c>
      <c r="G12" s="56" t="s">
        <v>12</v>
      </c>
      <c r="H12" s="56">
        <f>H13+H18+H20+H27+H29+H33+H34+H36+H40+H39</f>
        <v>6733778.1699999999</v>
      </c>
      <c r="I12" s="34" t="s">
        <v>12</v>
      </c>
      <c r="J12" s="34">
        <f>H12/(H241+I241)*100</f>
        <v>22.14</v>
      </c>
      <c r="L12" s="53"/>
      <c r="M12" s="53"/>
      <c r="N12" s="53"/>
    </row>
    <row r="13" spans="1:21" s="51" customFormat="1" ht="38.25" x14ac:dyDescent="0.2">
      <c r="A13" s="57" t="s">
        <v>13</v>
      </c>
      <c r="B13" s="59" t="s">
        <v>410</v>
      </c>
      <c r="C13" s="31" t="s">
        <v>14</v>
      </c>
      <c r="D13" s="62">
        <v>1.46E-2</v>
      </c>
      <c r="E13" s="56">
        <v>5844.32</v>
      </c>
      <c r="F13" s="56">
        <v>85.33</v>
      </c>
      <c r="G13" s="56" t="s">
        <v>12</v>
      </c>
      <c r="H13" s="56">
        <v>96828.49</v>
      </c>
      <c r="I13" s="34" t="s">
        <v>12</v>
      </c>
      <c r="J13" s="56" t="s">
        <v>12</v>
      </c>
      <c r="K13" s="51">
        <v>1134792</v>
      </c>
      <c r="L13" s="53">
        <f>D13*E13*$K$12</f>
        <v>0</v>
      </c>
      <c r="M13" s="53" t="e">
        <f>L13/$K$12</f>
        <v>#DIV/0!</v>
      </c>
      <c r="U13" s="53"/>
    </row>
    <row r="14" spans="1:21" s="51" customFormat="1" ht="12.75" x14ac:dyDescent="0.2">
      <c r="A14" s="57" t="s">
        <v>15</v>
      </c>
      <c r="B14" s="59" t="s">
        <v>409</v>
      </c>
      <c r="C14" s="31" t="s">
        <v>14</v>
      </c>
      <c r="D14" s="62">
        <v>1.12E-2</v>
      </c>
      <c r="E14" s="56">
        <v>1179.98</v>
      </c>
      <c r="F14" s="56">
        <v>13.22</v>
      </c>
      <c r="G14" s="56" t="s">
        <v>12</v>
      </c>
      <c r="H14" s="56">
        <v>14997.16</v>
      </c>
      <c r="I14" s="34" t="s">
        <v>12</v>
      </c>
      <c r="J14" s="31" t="s">
        <v>12</v>
      </c>
      <c r="L14" s="53">
        <f>D14*E14*$K$12/1000</f>
        <v>0</v>
      </c>
      <c r="M14" s="53" t="e">
        <f>L14/$K$12*1000</f>
        <v>#DIV/0!</v>
      </c>
      <c r="U14" s="53"/>
    </row>
    <row r="15" spans="1:21" s="51" customFormat="1" ht="12.75" x14ac:dyDescent="0.2">
      <c r="A15" s="57" t="s">
        <v>408</v>
      </c>
      <c r="B15" s="59" t="s">
        <v>407</v>
      </c>
      <c r="C15" s="31" t="s">
        <v>14</v>
      </c>
      <c r="D15" s="63">
        <v>4.0000000000000003E-5</v>
      </c>
      <c r="E15" s="56">
        <v>7388.71</v>
      </c>
      <c r="F15" s="56">
        <v>0.3</v>
      </c>
      <c r="G15" s="56" t="s">
        <v>12</v>
      </c>
      <c r="H15" s="56">
        <v>335.39</v>
      </c>
      <c r="I15" s="34" t="s">
        <v>12</v>
      </c>
      <c r="J15" s="31" t="s">
        <v>12</v>
      </c>
      <c r="L15" s="53">
        <f>D15*E15*$K$12/1000</f>
        <v>0</v>
      </c>
      <c r="M15" s="53" t="e">
        <f>L15/$K$12*1000</f>
        <v>#DIV/0!</v>
      </c>
      <c r="U15" s="53"/>
    </row>
    <row r="16" spans="1:21" s="51" customFormat="1" ht="12.75" x14ac:dyDescent="0.2">
      <c r="A16" s="57" t="s">
        <v>16</v>
      </c>
      <c r="B16" s="59" t="s">
        <v>406</v>
      </c>
      <c r="C16" s="31"/>
      <c r="D16" s="56" t="s">
        <v>12</v>
      </c>
      <c r="E16" s="56" t="s">
        <v>12</v>
      </c>
      <c r="F16" s="56" t="s">
        <v>12</v>
      </c>
      <c r="G16" s="56" t="s">
        <v>12</v>
      </c>
      <c r="H16" s="56" t="s">
        <v>12</v>
      </c>
      <c r="I16" s="34" t="s">
        <v>12</v>
      </c>
      <c r="J16" s="31" t="s">
        <v>12</v>
      </c>
      <c r="L16" s="53"/>
      <c r="M16" s="53"/>
    </row>
    <row r="17" spans="1:13" s="51" customFormat="1" ht="12.75" x14ac:dyDescent="0.2">
      <c r="A17" s="61" t="s">
        <v>17</v>
      </c>
      <c r="B17" s="59" t="s">
        <v>405</v>
      </c>
      <c r="C17" s="31"/>
      <c r="D17" s="56" t="s">
        <v>12</v>
      </c>
      <c r="E17" s="56" t="s">
        <v>12</v>
      </c>
      <c r="F17" s="56" t="s">
        <v>12</v>
      </c>
      <c r="G17" s="56" t="s">
        <v>12</v>
      </c>
      <c r="H17" s="56" t="s">
        <v>12</v>
      </c>
      <c r="I17" s="34" t="s">
        <v>12</v>
      </c>
      <c r="J17" s="31" t="s">
        <v>12</v>
      </c>
      <c r="L17" s="53"/>
      <c r="M17" s="53"/>
    </row>
    <row r="18" spans="1:13" s="51" customFormat="1" ht="12.75" x14ac:dyDescent="0.2">
      <c r="A18" s="57" t="s">
        <v>18</v>
      </c>
      <c r="B18" s="59" t="s">
        <v>404</v>
      </c>
      <c r="C18" s="31" t="s">
        <v>19</v>
      </c>
      <c r="D18" s="63">
        <v>0.60794999999999999</v>
      </c>
      <c r="E18" s="56">
        <v>664.6</v>
      </c>
      <c r="F18" s="56">
        <v>404.04</v>
      </c>
      <c r="G18" s="56" t="s">
        <v>12</v>
      </c>
      <c r="H18" s="56">
        <v>458505.41</v>
      </c>
      <c r="I18" s="34" t="s">
        <v>12</v>
      </c>
      <c r="J18" s="31" t="s">
        <v>12</v>
      </c>
      <c r="L18" s="53">
        <f>D18*E18*$K$12/1000</f>
        <v>0</v>
      </c>
      <c r="M18" s="53" t="e">
        <f>L18/$K$12*1000</f>
        <v>#DIV/0!</v>
      </c>
    </row>
    <row r="19" spans="1:13" s="51" customFormat="1" ht="12.75" x14ac:dyDescent="0.2">
      <c r="A19" s="57" t="s">
        <v>15</v>
      </c>
      <c r="B19" s="59" t="s">
        <v>403</v>
      </c>
      <c r="C19" s="31" t="s">
        <v>19</v>
      </c>
      <c r="D19" s="56" t="s">
        <v>12</v>
      </c>
      <c r="E19" s="56" t="s">
        <v>12</v>
      </c>
      <c r="F19" s="56" t="s">
        <v>12</v>
      </c>
      <c r="G19" s="56" t="s">
        <v>12</v>
      </c>
      <c r="H19" s="56" t="s">
        <v>12</v>
      </c>
      <c r="I19" s="34" t="s">
        <v>12</v>
      </c>
      <c r="J19" s="31" t="s">
        <v>12</v>
      </c>
      <c r="L19" s="53"/>
      <c r="M19" s="53"/>
    </row>
    <row r="20" spans="1:13" s="51" customFormat="1" ht="12.75" x14ac:dyDescent="0.2">
      <c r="A20" s="57" t="s">
        <v>20</v>
      </c>
      <c r="B20" s="59" t="s">
        <v>402</v>
      </c>
      <c r="C20" s="31" t="s">
        <v>21</v>
      </c>
      <c r="D20" s="56">
        <v>0.12</v>
      </c>
      <c r="E20" s="56">
        <v>1928.3</v>
      </c>
      <c r="F20" s="56">
        <v>231.4</v>
      </c>
      <c r="G20" s="56" t="s">
        <v>12</v>
      </c>
      <c r="H20" s="56">
        <v>262586.33</v>
      </c>
      <c r="I20" s="34" t="s">
        <v>12</v>
      </c>
      <c r="J20" s="31" t="s">
        <v>12</v>
      </c>
      <c r="L20" s="53">
        <f>D20*E20*$K$12/1000</f>
        <v>0</v>
      </c>
      <c r="M20" s="53" t="e">
        <f>L20/$K$12*1000</f>
        <v>#DIV/0!</v>
      </c>
    </row>
    <row r="21" spans="1:13" s="51" customFormat="1" ht="12.75" x14ac:dyDescent="0.2">
      <c r="A21" s="57" t="s">
        <v>15</v>
      </c>
      <c r="B21" s="59" t="s">
        <v>401</v>
      </c>
      <c r="C21" s="31" t="s">
        <v>21</v>
      </c>
      <c r="D21" s="56" t="s">
        <v>12</v>
      </c>
      <c r="E21" s="56" t="s">
        <v>12</v>
      </c>
      <c r="F21" s="56" t="s">
        <v>12</v>
      </c>
      <c r="G21" s="56" t="s">
        <v>12</v>
      </c>
      <c r="H21" s="56" t="s">
        <v>12</v>
      </c>
      <c r="I21" s="34" t="s">
        <v>12</v>
      </c>
      <c r="J21" s="31" t="s">
        <v>12</v>
      </c>
      <c r="L21" s="53"/>
      <c r="M21" s="53"/>
    </row>
    <row r="22" spans="1:13" s="51" customFormat="1" ht="12.75" x14ac:dyDescent="0.2">
      <c r="A22" s="57" t="s">
        <v>22</v>
      </c>
      <c r="B22" s="59" t="s">
        <v>400</v>
      </c>
      <c r="C22" s="60" t="s">
        <v>23</v>
      </c>
      <c r="D22" s="56" t="s">
        <v>12</v>
      </c>
      <c r="E22" s="56" t="s">
        <v>12</v>
      </c>
      <c r="F22" s="56" t="s">
        <v>12</v>
      </c>
      <c r="G22" s="56" t="s">
        <v>12</v>
      </c>
      <c r="H22" s="56" t="s">
        <v>12</v>
      </c>
      <c r="I22" s="34" t="s">
        <v>12</v>
      </c>
      <c r="J22" s="31" t="s">
        <v>12</v>
      </c>
      <c r="L22" s="53"/>
      <c r="M22" s="53"/>
    </row>
    <row r="23" spans="1:13" s="51" customFormat="1" ht="12.75" x14ac:dyDescent="0.2">
      <c r="A23" s="57" t="s">
        <v>15</v>
      </c>
      <c r="B23" s="59" t="s">
        <v>399</v>
      </c>
      <c r="C23" s="60" t="s">
        <v>23</v>
      </c>
      <c r="D23" s="56" t="s">
        <v>12</v>
      </c>
      <c r="E23" s="56" t="s">
        <v>12</v>
      </c>
      <c r="F23" s="56" t="s">
        <v>12</v>
      </c>
      <c r="G23" s="56" t="s">
        <v>12</v>
      </c>
      <c r="H23" s="56" t="s">
        <v>12</v>
      </c>
      <c r="I23" s="34" t="s">
        <v>12</v>
      </c>
      <c r="J23" s="31" t="s">
        <v>12</v>
      </c>
      <c r="L23" s="53"/>
      <c r="M23" s="53"/>
    </row>
    <row r="24" spans="1:13" s="51" customFormat="1" ht="38.25" x14ac:dyDescent="0.2">
      <c r="A24" s="57" t="s">
        <v>24</v>
      </c>
      <c r="B24" s="59" t="s">
        <v>398</v>
      </c>
      <c r="C24" s="60" t="s">
        <v>23</v>
      </c>
      <c r="D24" s="63">
        <v>1.1299999999999999E-3</v>
      </c>
      <c r="E24" s="56">
        <v>20816.900000000001</v>
      </c>
      <c r="F24" s="56">
        <v>23.52</v>
      </c>
      <c r="G24" s="56" t="s">
        <v>12</v>
      </c>
      <c r="H24" s="56">
        <v>26693.82</v>
      </c>
      <c r="I24" s="34" t="s">
        <v>12</v>
      </c>
      <c r="J24" s="31" t="s">
        <v>12</v>
      </c>
      <c r="L24" s="53">
        <f>D24*E24*$K$12/1000</f>
        <v>0</v>
      </c>
      <c r="M24" s="53" t="e">
        <f>L24/$K$12*1000</f>
        <v>#DIV/0!</v>
      </c>
    </row>
    <row r="25" spans="1:13" s="51" customFormat="1" ht="12.75" x14ac:dyDescent="0.2">
      <c r="A25" s="57" t="s">
        <v>15</v>
      </c>
      <c r="B25" s="59" t="s">
        <v>53</v>
      </c>
      <c r="C25" s="60" t="s">
        <v>23</v>
      </c>
      <c r="D25" s="56" t="s">
        <v>12</v>
      </c>
      <c r="E25" s="56" t="s">
        <v>12</v>
      </c>
      <c r="F25" s="56" t="s">
        <v>12</v>
      </c>
      <c r="G25" s="56" t="s">
        <v>12</v>
      </c>
      <c r="H25" s="56" t="s">
        <v>12</v>
      </c>
      <c r="I25" s="34" t="s">
        <v>12</v>
      </c>
      <c r="J25" s="31" t="s">
        <v>12</v>
      </c>
      <c r="L25" s="53"/>
      <c r="M25" s="53"/>
    </row>
    <row r="26" spans="1:13" s="51" customFormat="1" ht="25.5" x14ac:dyDescent="0.2">
      <c r="A26" s="57" t="s">
        <v>25</v>
      </c>
      <c r="B26" s="59" t="s">
        <v>397</v>
      </c>
      <c r="C26" s="60"/>
      <c r="D26" s="56" t="s">
        <v>12</v>
      </c>
      <c r="E26" s="56" t="s">
        <v>12</v>
      </c>
      <c r="F26" s="56" t="s">
        <v>12</v>
      </c>
      <c r="G26" s="56" t="s">
        <v>12</v>
      </c>
      <c r="H26" s="56" t="s">
        <v>12</v>
      </c>
      <c r="I26" s="34" t="s">
        <v>12</v>
      </c>
      <c r="J26" s="31" t="s">
        <v>12</v>
      </c>
      <c r="L26" s="53"/>
      <c r="M26" s="53"/>
    </row>
    <row r="27" spans="1:13" s="51" customFormat="1" ht="12.75" x14ac:dyDescent="0.2">
      <c r="A27" s="57" t="s">
        <v>26</v>
      </c>
      <c r="B27" s="59" t="s">
        <v>396</v>
      </c>
      <c r="C27" s="60" t="s">
        <v>23</v>
      </c>
      <c r="D27" s="63">
        <v>1.1299999999999999E-3</v>
      </c>
      <c r="E27" s="56">
        <v>20816.900000000001</v>
      </c>
      <c r="F27" s="56">
        <v>23.52</v>
      </c>
      <c r="G27" s="56" t="s">
        <v>12</v>
      </c>
      <c r="H27" s="56">
        <v>26693.82</v>
      </c>
      <c r="I27" s="34" t="s">
        <v>12</v>
      </c>
      <c r="J27" s="31" t="s">
        <v>12</v>
      </c>
      <c r="L27" s="53">
        <f>D27*E27*$K$12/1000</f>
        <v>0</v>
      </c>
      <c r="M27" s="53" t="e">
        <f>L27/$K$12*1000</f>
        <v>#DIV/0!</v>
      </c>
    </row>
    <row r="28" spans="1:13" s="51" customFormat="1" ht="12.75" x14ac:dyDescent="0.2">
      <c r="A28" s="57" t="s">
        <v>15</v>
      </c>
      <c r="B28" s="59" t="s">
        <v>54</v>
      </c>
      <c r="C28" s="60" t="s">
        <v>23</v>
      </c>
      <c r="D28" s="56" t="s">
        <v>12</v>
      </c>
      <c r="E28" s="56" t="s">
        <v>12</v>
      </c>
      <c r="F28" s="56" t="s">
        <v>12</v>
      </c>
      <c r="G28" s="56" t="s">
        <v>12</v>
      </c>
      <c r="H28" s="56" t="s">
        <v>12</v>
      </c>
      <c r="I28" s="34" t="s">
        <v>12</v>
      </c>
      <c r="J28" s="31" t="s">
        <v>12</v>
      </c>
      <c r="L28" s="53"/>
      <c r="M28" s="53"/>
    </row>
    <row r="29" spans="1:13" s="51" customFormat="1" ht="25.5" x14ac:dyDescent="0.2">
      <c r="A29" s="57" t="s">
        <v>27</v>
      </c>
      <c r="B29" s="59" t="s">
        <v>395</v>
      </c>
      <c r="C29" s="60" t="s">
        <v>28</v>
      </c>
      <c r="D29" s="62">
        <v>7.6E-3</v>
      </c>
      <c r="E29" s="56">
        <v>120350.2</v>
      </c>
      <c r="F29" s="56">
        <v>914.66</v>
      </c>
      <c r="G29" s="56" t="s">
        <v>12</v>
      </c>
      <c r="H29" s="56">
        <v>1037950.58</v>
      </c>
      <c r="I29" s="34" t="s">
        <v>12</v>
      </c>
      <c r="J29" s="31" t="s">
        <v>12</v>
      </c>
      <c r="L29" s="53">
        <f>D29*E29*$K$12/1000</f>
        <v>0</v>
      </c>
      <c r="M29" s="53" t="e">
        <f>L29/$K$12*1000</f>
        <v>#DIV/0!</v>
      </c>
    </row>
    <row r="30" spans="1:13" s="51" customFormat="1" ht="12.75" x14ac:dyDescent="0.2">
      <c r="A30" s="57" t="s">
        <v>15</v>
      </c>
      <c r="B30" s="59" t="s">
        <v>55</v>
      </c>
      <c r="C30" s="31"/>
      <c r="D30" s="56" t="s">
        <v>12</v>
      </c>
      <c r="E30" s="56" t="s">
        <v>12</v>
      </c>
      <c r="F30" s="56" t="s">
        <v>12</v>
      </c>
      <c r="G30" s="56" t="s">
        <v>12</v>
      </c>
      <c r="H30" s="56" t="s">
        <v>12</v>
      </c>
      <c r="I30" s="34" t="s">
        <v>12</v>
      </c>
      <c r="J30" s="31" t="s">
        <v>12</v>
      </c>
      <c r="L30" s="53"/>
      <c r="M30" s="53"/>
    </row>
    <row r="31" spans="1:13" s="51" customFormat="1" ht="12.75" x14ac:dyDescent="0.2">
      <c r="A31" s="61" t="s">
        <v>29</v>
      </c>
      <c r="B31" s="59" t="s">
        <v>394</v>
      </c>
      <c r="C31" s="31"/>
      <c r="D31" s="56" t="s">
        <v>12</v>
      </c>
      <c r="E31" s="56" t="s">
        <v>12</v>
      </c>
      <c r="F31" s="56" t="s">
        <v>12</v>
      </c>
      <c r="G31" s="56" t="s">
        <v>12</v>
      </c>
      <c r="H31" s="56" t="s">
        <v>12</v>
      </c>
      <c r="I31" s="34" t="s">
        <v>12</v>
      </c>
      <c r="J31" s="31" t="s">
        <v>12</v>
      </c>
      <c r="L31" s="53"/>
      <c r="M31" s="53"/>
    </row>
    <row r="32" spans="1:13" s="51" customFormat="1" ht="25.5" x14ac:dyDescent="0.2">
      <c r="A32" s="57" t="s">
        <v>30</v>
      </c>
      <c r="B32" s="59" t="s">
        <v>393</v>
      </c>
      <c r="C32" s="31" t="s">
        <v>19</v>
      </c>
      <c r="D32" s="62">
        <v>4.07E-2</v>
      </c>
      <c r="E32" s="56" t="s">
        <v>12</v>
      </c>
      <c r="F32" s="56" t="s">
        <v>12</v>
      </c>
      <c r="G32" s="56" t="s">
        <v>12</v>
      </c>
      <c r="H32" s="56" t="s">
        <v>12</v>
      </c>
      <c r="I32" s="34" t="s">
        <v>12</v>
      </c>
      <c r="J32" s="31" t="s">
        <v>12</v>
      </c>
      <c r="L32" s="53"/>
      <c r="M32" s="53"/>
    </row>
    <row r="33" spans="1:19" s="51" customFormat="1" ht="25.5" x14ac:dyDescent="0.2">
      <c r="A33" s="57" t="s">
        <v>31</v>
      </c>
      <c r="B33" s="59" t="s">
        <v>56</v>
      </c>
      <c r="C33" s="31" t="s">
        <v>19</v>
      </c>
      <c r="D33" s="62">
        <v>3.0700000000000002E-2</v>
      </c>
      <c r="E33" s="56">
        <v>597.5</v>
      </c>
      <c r="F33" s="56">
        <v>18.34</v>
      </c>
      <c r="G33" s="56" t="s">
        <v>12</v>
      </c>
      <c r="H33" s="56">
        <v>20815.77</v>
      </c>
      <c r="I33" s="34" t="s">
        <v>12</v>
      </c>
      <c r="J33" s="31" t="s">
        <v>12</v>
      </c>
      <c r="L33" s="53">
        <f>D33*E33*$K$12/1000</f>
        <v>0</v>
      </c>
      <c r="M33" s="53" t="e">
        <f>L33/$K$12*1000</f>
        <v>#DIV/0!</v>
      </c>
    </row>
    <row r="34" spans="1:19" s="51" customFormat="1" ht="12.75" x14ac:dyDescent="0.2">
      <c r="A34" s="57" t="s">
        <v>32</v>
      </c>
      <c r="B34" s="59" t="s">
        <v>57</v>
      </c>
      <c r="C34" s="31" t="s">
        <v>19</v>
      </c>
      <c r="D34" s="62">
        <v>0.01</v>
      </c>
      <c r="E34" s="56">
        <v>2966.6</v>
      </c>
      <c r="F34" s="56">
        <v>29.67</v>
      </c>
      <c r="G34" s="56" t="s">
        <v>12</v>
      </c>
      <c r="H34" s="56">
        <v>33664.74</v>
      </c>
      <c r="I34" s="34" t="s">
        <v>12</v>
      </c>
      <c r="J34" s="31" t="s">
        <v>12</v>
      </c>
      <c r="L34" s="53">
        <f>D34*E34*$K$12/1000</f>
        <v>0</v>
      </c>
      <c r="M34" s="53" t="e">
        <f>L34/$K$12*1000</f>
        <v>#DIV/0!</v>
      </c>
      <c r="N34" s="58"/>
      <c r="O34" s="58"/>
    </row>
    <row r="35" spans="1:19" s="51" customFormat="1" ht="12.75" x14ac:dyDescent="0.2">
      <c r="A35" s="57" t="s">
        <v>390</v>
      </c>
      <c r="B35" s="59" t="s">
        <v>392</v>
      </c>
      <c r="C35" s="31" t="s">
        <v>19</v>
      </c>
      <c r="D35" s="62">
        <v>8.0000000000000004E-4</v>
      </c>
      <c r="E35" s="56">
        <v>2966.6</v>
      </c>
      <c r="F35" s="56">
        <v>2.37</v>
      </c>
      <c r="G35" s="56" t="s">
        <v>12</v>
      </c>
      <c r="H35" s="56">
        <v>2693.18</v>
      </c>
      <c r="I35" s="34" t="s">
        <v>12</v>
      </c>
      <c r="J35" s="31" t="s">
        <v>12</v>
      </c>
      <c r="L35" s="53">
        <f>D35*E35*$K$12/1000</f>
        <v>0</v>
      </c>
      <c r="M35" s="53" t="e">
        <f>L35/$K$12*1000</f>
        <v>#DIV/0!</v>
      </c>
      <c r="N35" s="58"/>
      <c r="O35" s="58"/>
    </row>
    <row r="36" spans="1:19" s="51" customFormat="1" ht="25.5" x14ac:dyDescent="0.2">
      <c r="A36" s="57" t="s">
        <v>33</v>
      </c>
      <c r="B36" s="59" t="s">
        <v>391</v>
      </c>
      <c r="C36" s="31" t="s">
        <v>34</v>
      </c>
      <c r="D36" s="62">
        <v>3.56E-2</v>
      </c>
      <c r="E36" s="56">
        <v>3510.3</v>
      </c>
      <c r="F36" s="56">
        <v>124.97</v>
      </c>
      <c r="G36" s="56" t="s">
        <v>12</v>
      </c>
      <c r="H36" s="56">
        <v>141811.19</v>
      </c>
      <c r="I36" s="34" t="s">
        <v>12</v>
      </c>
      <c r="J36" s="31" t="s">
        <v>12</v>
      </c>
      <c r="L36" s="53">
        <f>D36*E36*$K$12/1000</f>
        <v>0</v>
      </c>
      <c r="M36" s="53" t="e">
        <f>L36/$K$12*1000</f>
        <v>#DIV/0!</v>
      </c>
      <c r="N36" s="58"/>
      <c r="O36" s="58"/>
    </row>
    <row r="37" spans="1:19" s="51" customFormat="1" ht="12.75" x14ac:dyDescent="0.2">
      <c r="A37" s="57" t="s">
        <v>390</v>
      </c>
      <c r="B37" s="59" t="s">
        <v>58</v>
      </c>
      <c r="C37" s="31" t="s">
        <v>34</v>
      </c>
      <c r="D37" s="62">
        <v>8.0000000000000004E-4</v>
      </c>
      <c r="E37" s="56">
        <v>3529.7</v>
      </c>
      <c r="F37" s="56">
        <v>2.82</v>
      </c>
      <c r="G37" s="56" t="s">
        <v>12</v>
      </c>
      <c r="H37" s="56">
        <v>3204.38</v>
      </c>
      <c r="I37" s="34" t="s">
        <v>12</v>
      </c>
      <c r="J37" s="31" t="s">
        <v>12</v>
      </c>
      <c r="K37" s="53">
        <f>(6744606839.98/1000)-H41-H12</f>
        <v>0</v>
      </c>
      <c r="L37" s="53">
        <f>D37*E37*$K$12/1000</f>
        <v>0</v>
      </c>
      <c r="M37" s="53" t="e">
        <f>L37/$K$12*1000</f>
        <v>#DIV/0!</v>
      </c>
      <c r="N37" s="58"/>
      <c r="O37" s="58"/>
    </row>
    <row r="38" spans="1:19" s="51" customFormat="1" ht="12.75" x14ac:dyDescent="0.2">
      <c r="A38" s="61" t="s">
        <v>35</v>
      </c>
      <c r="B38" s="59" t="s">
        <v>389</v>
      </c>
      <c r="C38" s="60" t="s">
        <v>23</v>
      </c>
      <c r="D38" s="56" t="s">
        <v>12</v>
      </c>
      <c r="E38" s="56" t="s">
        <v>12</v>
      </c>
      <c r="F38" s="56" t="s">
        <v>12</v>
      </c>
      <c r="G38" s="56" t="s">
        <v>12</v>
      </c>
      <c r="H38" s="56" t="s">
        <v>12</v>
      </c>
      <c r="I38" s="34" t="s">
        <v>12</v>
      </c>
      <c r="J38" s="31" t="s">
        <v>12</v>
      </c>
      <c r="K38" s="53">
        <f>5943.47-F41-F12</f>
        <v>0</v>
      </c>
      <c r="L38" s="53"/>
      <c r="M38" s="53"/>
      <c r="N38" s="58"/>
      <c r="O38" s="58"/>
    </row>
    <row r="39" spans="1:19" s="51" customFormat="1" ht="12.75" x14ac:dyDescent="0.2">
      <c r="A39" s="57" t="s">
        <v>36</v>
      </c>
      <c r="B39" s="59" t="s">
        <v>388</v>
      </c>
      <c r="C39" s="31"/>
      <c r="D39" s="56" t="s">
        <v>12</v>
      </c>
      <c r="E39" s="56" t="s">
        <v>12</v>
      </c>
      <c r="F39" s="56">
        <v>4013.88</v>
      </c>
      <c r="G39" s="56" t="s">
        <v>12</v>
      </c>
      <c r="H39" s="56">
        <v>4554921.84</v>
      </c>
      <c r="I39" s="34" t="s">
        <v>12</v>
      </c>
      <c r="J39" s="31" t="s">
        <v>12</v>
      </c>
      <c r="L39" s="53"/>
      <c r="M39" s="53"/>
      <c r="N39" s="58"/>
      <c r="O39" s="58"/>
    </row>
    <row r="40" spans="1:19" s="51" customFormat="1" ht="25.5" x14ac:dyDescent="0.2">
      <c r="A40" s="57" t="s">
        <v>37</v>
      </c>
      <c r="B40" s="59" t="s">
        <v>387</v>
      </c>
      <c r="C40" s="31"/>
      <c r="D40" s="56" t="s">
        <v>12</v>
      </c>
      <c r="E40" s="56" t="s">
        <v>12</v>
      </c>
      <c r="F40" s="56">
        <v>88.12</v>
      </c>
      <c r="G40" s="56" t="s">
        <v>12</v>
      </c>
      <c r="H40" s="56">
        <v>100000</v>
      </c>
      <c r="I40" s="34" t="s">
        <v>12</v>
      </c>
      <c r="J40" s="31" t="s">
        <v>12</v>
      </c>
      <c r="K40" s="51">
        <f>100000000/K13</f>
        <v>88.121876079493006</v>
      </c>
      <c r="L40" s="53"/>
      <c r="M40" s="53"/>
      <c r="N40" s="58"/>
      <c r="O40" s="58"/>
    </row>
    <row r="41" spans="1:19" s="51" customFormat="1" ht="38.25" x14ac:dyDescent="0.2">
      <c r="A41" s="57" t="s">
        <v>38</v>
      </c>
      <c r="B41" s="59" t="s">
        <v>386</v>
      </c>
      <c r="C41" s="31"/>
      <c r="D41" s="56" t="s">
        <v>12</v>
      </c>
      <c r="E41" s="56" t="s">
        <v>12</v>
      </c>
      <c r="F41" s="56">
        <v>9.5399999999999991</v>
      </c>
      <c r="G41" s="56" t="s">
        <v>12</v>
      </c>
      <c r="H41" s="56">
        <v>10828.67</v>
      </c>
      <c r="I41" s="34" t="s">
        <v>12</v>
      </c>
      <c r="J41" s="34">
        <f>H41/(H241+I241)*100</f>
        <v>0.04</v>
      </c>
      <c r="L41" s="53"/>
      <c r="M41" s="53"/>
      <c r="N41" s="58"/>
      <c r="O41" s="58"/>
    </row>
    <row r="42" spans="1:19" s="51" customFormat="1" ht="25.5" x14ac:dyDescent="0.2">
      <c r="A42" s="57" t="s">
        <v>39</v>
      </c>
      <c r="B42" s="31">
        <v>20</v>
      </c>
      <c r="C42" s="33"/>
      <c r="D42" s="33" t="s">
        <v>12</v>
      </c>
      <c r="E42" s="33" t="s">
        <v>12</v>
      </c>
      <c r="F42" s="33" t="s">
        <v>12</v>
      </c>
      <c r="G42" s="32">
        <v>20993.599999999999</v>
      </c>
      <c r="H42" s="33" t="s">
        <v>377</v>
      </c>
      <c r="I42" s="32">
        <v>23665211</v>
      </c>
      <c r="J42" s="56">
        <f>I42/(H241+I241)*100</f>
        <v>77.819999999999993</v>
      </c>
      <c r="K42" s="55" t="s">
        <v>378</v>
      </c>
      <c r="L42" s="54">
        <v>1127261</v>
      </c>
      <c r="M42" s="53">
        <v>23476173.899999999</v>
      </c>
      <c r="Q42" s="52"/>
      <c r="S42" s="52"/>
    </row>
    <row r="43" spans="1:19" ht="30" x14ac:dyDescent="0.25">
      <c r="A43" s="30" t="s">
        <v>273</v>
      </c>
      <c r="B43" s="29">
        <v>21</v>
      </c>
      <c r="C43" s="25" t="s">
        <v>14</v>
      </c>
      <c r="D43" s="25">
        <f t="shared" ref="D43:E62" si="0">D97</f>
        <v>0.28000000000000003</v>
      </c>
      <c r="E43" s="27">
        <f t="shared" si="0"/>
        <v>4446.22</v>
      </c>
      <c r="F43" s="27" t="s">
        <v>12</v>
      </c>
      <c r="G43" s="27">
        <f t="shared" ref="G43:G86" si="1">G97</f>
        <v>1244.94</v>
      </c>
      <c r="H43" s="26" t="s">
        <v>12</v>
      </c>
      <c r="I43" s="26">
        <f t="shared" ref="I43:I86" si="2">I97</f>
        <v>1403374.8</v>
      </c>
      <c r="J43" s="26" t="s">
        <v>12</v>
      </c>
    </row>
    <row r="44" spans="1:19" ht="30" x14ac:dyDescent="0.25">
      <c r="A44" s="30" t="s">
        <v>40</v>
      </c>
      <c r="B44" s="29">
        <v>22</v>
      </c>
      <c r="C44" s="25" t="s">
        <v>418</v>
      </c>
      <c r="D44" s="25" t="str">
        <f t="shared" si="0"/>
        <v>X</v>
      </c>
      <c r="E44" s="27" t="str">
        <f t="shared" si="0"/>
        <v>X</v>
      </c>
      <c r="F44" s="27" t="s">
        <v>12</v>
      </c>
      <c r="G44" s="27" t="str">
        <f t="shared" si="1"/>
        <v>X</v>
      </c>
      <c r="H44" s="26" t="s">
        <v>12</v>
      </c>
      <c r="I44" s="26" t="str">
        <f t="shared" si="2"/>
        <v>X</v>
      </c>
      <c r="J44" s="26" t="s">
        <v>12</v>
      </c>
    </row>
    <row r="45" spans="1:19" x14ac:dyDescent="0.25">
      <c r="A45" s="30" t="s">
        <v>108</v>
      </c>
      <c r="B45" s="29">
        <v>23</v>
      </c>
      <c r="C45" s="25" t="s">
        <v>12</v>
      </c>
      <c r="D45" s="25" t="str">
        <f t="shared" si="0"/>
        <v>X</v>
      </c>
      <c r="E45" s="27" t="str">
        <f t="shared" si="0"/>
        <v>X</v>
      </c>
      <c r="F45" s="27" t="s">
        <v>12</v>
      </c>
      <c r="G45" s="27" t="str">
        <f t="shared" si="1"/>
        <v>X</v>
      </c>
      <c r="H45" s="26" t="s">
        <v>12</v>
      </c>
      <c r="I45" s="26" t="str">
        <f t="shared" si="2"/>
        <v>X</v>
      </c>
      <c r="J45" s="26" t="s">
        <v>12</v>
      </c>
    </row>
    <row r="46" spans="1:19" ht="30" x14ac:dyDescent="0.25">
      <c r="A46" s="30" t="s">
        <v>274</v>
      </c>
      <c r="B46" s="29" t="s">
        <v>59</v>
      </c>
      <c r="C46" s="89" t="s">
        <v>41</v>
      </c>
      <c r="D46" s="25">
        <f t="shared" si="0"/>
        <v>0.266791</v>
      </c>
      <c r="E46" s="27">
        <f t="shared" si="0"/>
        <v>2620.5</v>
      </c>
      <c r="F46" s="27" t="s">
        <v>12</v>
      </c>
      <c r="G46" s="27">
        <f t="shared" si="1"/>
        <v>699.13</v>
      </c>
      <c r="H46" s="26" t="s">
        <v>12</v>
      </c>
      <c r="I46" s="26">
        <f t="shared" si="2"/>
        <v>788097</v>
      </c>
      <c r="J46" s="26" t="s">
        <v>12</v>
      </c>
      <c r="K46" s="50"/>
      <c r="L46" s="17"/>
    </row>
    <row r="47" spans="1:19" ht="30" x14ac:dyDescent="0.25">
      <c r="A47" s="30" t="s">
        <v>383</v>
      </c>
      <c r="B47" s="29" t="s">
        <v>60</v>
      </c>
      <c r="C47" s="25" t="s">
        <v>41</v>
      </c>
      <c r="D47" s="25">
        <f t="shared" si="0"/>
        <v>0.43239300000000003</v>
      </c>
      <c r="E47" s="27">
        <f t="shared" si="0"/>
        <v>3202.7</v>
      </c>
      <c r="F47" s="27" t="s">
        <v>12</v>
      </c>
      <c r="G47" s="27">
        <f t="shared" si="1"/>
        <v>1384.83</v>
      </c>
      <c r="H47" s="26" t="s">
        <v>12</v>
      </c>
      <c r="I47" s="26">
        <f t="shared" si="2"/>
        <v>1561060</v>
      </c>
      <c r="J47" s="26" t="s">
        <v>12</v>
      </c>
    </row>
    <row r="48" spans="1:19" ht="30" x14ac:dyDescent="0.25">
      <c r="A48" s="30" t="s">
        <v>275</v>
      </c>
      <c r="B48" s="29" t="s">
        <v>78</v>
      </c>
      <c r="C48" s="25" t="s">
        <v>41</v>
      </c>
      <c r="D48" s="25">
        <f t="shared" si="0"/>
        <v>5.8729999999999997E-3</v>
      </c>
      <c r="E48" s="27">
        <f t="shared" si="0"/>
        <v>1384.8</v>
      </c>
      <c r="F48" s="27" t="s">
        <v>12</v>
      </c>
      <c r="G48" s="27">
        <f t="shared" si="1"/>
        <v>8.1300000000000008</v>
      </c>
      <c r="H48" s="26" t="s">
        <v>12</v>
      </c>
      <c r="I48" s="26">
        <f t="shared" si="2"/>
        <v>9167.4</v>
      </c>
      <c r="J48" s="26" t="s">
        <v>12</v>
      </c>
    </row>
    <row r="49" spans="1:14" ht="45" x14ac:dyDescent="0.25">
      <c r="A49" s="30" t="s">
        <v>276</v>
      </c>
      <c r="B49" s="29" t="s">
        <v>61</v>
      </c>
      <c r="C49" s="25" t="s">
        <v>41</v>
      </c>
      <c r="D49" s="25">
        <f t="shared" si="0"/>
        <v>0.134681</v>
      </c>
      <c r="E49" s="27">
        <f t="shared" si="0"/>
        <v>1842.72</v>
      </c>
      <c r="F49" s="27" t="s">
        <v>12</v>
      </c>
      <c r="G49" s="27">
        <f t="shared" si="1"/>
        <v>248.18</v>
      </c>
      <c r="H49" s="26" t="s">
        <v>12</v>
      </c>
      <c r="I49" s="26">
        <f t="shared" si="2"/>
        <v>279762</v>
      </c>
      <c r="J49" s="26" t="s">
        <v>12</v>
      </c>
    </row>
    <row r="50" spans="1:14" ht="30" x14ac:dyDescent="0.25">
      <c r="A50" s="30" t="s">
        <v>79</v>
      </c>
      <c r="B50" s="29" t="s">
        <v>62</v>
      </c>
      <c r="C50" s="25" t="s">
        <v>41</v>
      </c>
      <c r="D50" s="25">
        <f t="shared" si="0"/>
        <v>6.8994E-2</v>
      </c>
      <c r="E50" s="27">
        <f t="shared" si="0"/>
        <v>2920.1</v>
      </c>
      <c r="F50" s="27" t="s">
        <v>12</v>
      </c>
      <c r="G50" s="27">
        <f t="shared" si="1"/>
        <v>201.47</v>
      </c>
      <c r="H50" s="26" t="s">
        <v>12</v>
      </c>
      <c r="I50" s="26">
        <f t="shared" si="2"/>
        <v>227107.9</v>
      </c>
      <c r="J50" s="26" t="s">
        <v>12</v>
      </c>
    </row>
    <row r="51" spans="1:14" ht="30" x14ac:dyDescent="0.25">
      <c r="A51" s="30" t="s">
        <v>80</v>
      </c>
      <c r="B51" s="29" t="s">
        <v>63</v>
      </c>
      <c r="C51" s="25" t="s">
        <v>41</v>
      </c>
      <c r="D51" s="25">
        <f t="shared" si="0"/>
        <v>6.5686999999999995E-2</v>
      </c>
      <c r="E51" s="27">
        <f t="shared" si="0"/>
        <v>711.1</v>
      </c>
      <c r="F51" s="27" t="s">
        <v>12</v>
      </c>
      <c r="G51" s="27">
        <f t="shared" si="1"/>
        <v>46.71</v>
      </c>
      <c r="H51" s="26" t="s">
        <v>12</v>
      </c>
      <c r="I51" s="26">
        <f t="shared" si="2"/>
        <v>52654.1</v>
      </c>
      <c r="J51" s="26" t="s">
        <v>12</v>
      </c>
    </row>
    <row r="52" spans="1:14" ht="30" x14ac:dyDescent="0.25">
      <c r="A52" s="30" t="s">
        <v>277</v>
      </c>
      <c r="B52" s="86" t="s">
        <v>64</v>
      </c>
      <c r="C52" s="85" t="s">
        <v>41</v>
      </c>
      <c r="D52" s="85">
        <f t="shared" si="0"/>
        <v>2.5434252000000002</v>
      </c>
      <c r="E52" s="27">
        <f t="shared" si="0"/>
        <v>399.6</v>
      </c>
      <c r="F52" s="27" t="s">
        <v>12</v>
      </c>
      <c r="G52" s="27">
        <f t="shared" si="1"/>
        <v>1029.49</v>
      </c>
      <c r="H52" s="26" t="s">
        <v>12</v>
      </c>
      <c r="I52" s="26">
        <f t="shared" si="2"/>
        <v>1160498.3</v>
      </c>
      <c r="J52" s="26" t="s">
        <v>12</v>
      </c>
      <c r="K52" s="87"/>
      <c r="L52" s="87"/>
      <c r="M52" s="87"/>
      <c r="N52" s="87"/>
    </row>
    <row r="53" spans="1:14" x14ac:dyDescent="0.25">
      <c r="A53" s="30" t="s">
        <v>278</v>
      </c>
      <c r="B53" s="29" t="s">
        <v>82</v>
      </c>
      <c r="C53" s="25" t="s">
        <v>42</v>
      </c>
      <c r="D53" s="25">
        <f t="shared" si="0"/>
        <v>0.54</v>
      </c>
      <c r="E53" s="27">
        <f t="shared" si="0"/>
        <v>983.6</v>
      </c>
      <c r="F53" s="27" t="s">
        <v>12</v>
      </c>
      <c r="G53" s="27">
        <f t="shared" si="1"/>
        <v>531.14</v>
      </c>
      <c r="H53" s="26" t="s">
        <v>12</v>
      </c>
      <c r="I53" s="26">
        <f t="shared" si="2"/>
        <v>598738</v>
      </c>
      <c r="J53" s="26" t="s">
        <v>12</v>
      </c>
    </row>
    <row r="54" spans="1:14" ht="30" x14ac:dyDescent="0.25">
      <c r="A54" s="30" t="s">
        <v>279</v>
      </c>
      <c r="B54" s="86" t="s">
        <v>83</v>
      </c>
      <c r="C54" s="85" t="s">
        <v>19</v>
      </c>
      <c r="D54" s="85">
        <f t="shared" si="0"/>
        <v>1.278165</v>
      </c>
      <c r="E54" s="27">
        <f t="shared" si="0"/>
        <v>2137.1</v>
      </c>
      <c r="F54" s="27" t="s">
        <v>12</v>
      </c>
      <c r="G54" s="27">
        <f t="shared" si="1"/>
        <v>2744.45</v>
      </c>
      <c r="H54" s="26" t="s">
        <v>12</v>
      </c>
      <c r="I54" s="26">
        <f t="shared" si="2"/>
        <v>3093707.5</v>
      </c>
      <c r="J54" s="26" t="s">
        <v>12</v>
      </c>
      <c r="K54" s="87"/>
      <c r="L54" s="87"/>
      <c r="M54" s="87"/>
      <c r="N54" s="87"/>
    </row>
    <row r="55" spans="1:14" ht="30" x14ac:dyDescent="0.25">
      <c r="A55" s="30" t="s">
        <v>119</v>
      </c>
      <c r="B55" s="29" t="s">
        <v>110</v>
      </c>
      <c r="C55" s="25" t="s">
        <v>21</v>
      </c>
      <c r="D55" s="25">
        <f t="shared" si="0"/>
        <v>0.24401600000000001</v>
      </c>
      <c r="E55" s="27">
        <f t="shared" si="0"/>
        <v>2394.1799999999998</v>
      </c>
      <c r="F55" s="27" t="s">
        <v>12</v>
      </c>
      <c r="G55" s="27">
        <f t="shared" si="1"/>
        <v>583.97</v>
      </c>
      <c r="H55" s="26" t="s">
        <v>12</v>
      </c>
      <c r="I55" s="26">
        <f t="shared" si="2"/>
        <v>658285.9</v>
      </c>
      <c r="J55" s="26" t="s">
        <v>12</v>
      </c>
    </row>
    <row r="56" spans="1:14" ht="30" x14ac:dyDescent="0.25">
      <c r="A56" s="30" t="s">
        <v>280</v>
      </c>
      <c r="B56" s="29" t="s">
        <v>111</v>
      </c>
      <c r="C56" s="25" t="s">
        <v>43</v>
      </c>
      <c r="D56" s="25">
        <f t="shared" si="0"/>
        <v>6.0443999999999998E-2</v>
      </c>
      <c r="E56" s="27">
        <f t="shared" si="0"/>
        <v>2661.93</v>
      </c>
      <c r="F56" s="27" t="s">
        <v>12</v>
      </c>
      <c r="G56" s="27">
        <f t="shared" si="1"/>
        <v>160.9</v>
      </c>
      <c r="H56" s="26" t="s">
        <v>12</v>
      </c>
      <c r="I56" s="26">
        <f t="shared" si="2"/>
        <v>181373.2</v>
      </c>
      <c r="J56" s="26"/>
    </row>
    <row r="57" spans="1:14" ht="30" x14ac:dyDescent="0.25">
      <c r="A57" s="30" t="s">
        <v>281</v>
      </c>
      <c r="B57" s="29" t="s">
        <v>112</v>
      </c>
      <c r="C57" s="25" t="s">
        <v>43</v>
      </c>
      <c r="D57" s="25">
        <f t="shared" si="0"/>
        <v>2.8843000000000001E-2</v>
      </c>
      <c r="E57" s="27">
        <f t="shared" si="0"/>
        <v>3795.28</v>
      </c>
      <c r="F57" s="27" t="s">
        <v>12</v>
      </c>
      <c r="G57" s="27">
        <f t="shared" si="1"/>
        <v>109.47</v>
      </c>
      <c r="H57" s="26" t="s">
        <v>12</v>
      </c>
      <c r="I57" s="26">
        <f t="shared" si="2"/>
        <v>123399.6</v>
      </c>
      <c r="J57" s="26" t="s">
        <v>12</v>
      </c>
    </row>
    <row r="58" spans="1:14" ht="30" x14ac:dyDescent="0.25">
      <c r="A58" s="30" t="s">
        <v>282</v>
      </c>
      <c r="B58" s="29" t="s">
        <v>113</v>
      </c>
      <c r="C58" s="25" t="s">
        <v>43</v>
      </c>
      <c r="D58" s="25">
        <f t="shared" si="0"/>
        <v>8.0342999999999998E-2</v>
      </c>
      <c r="E58" s="27">
        <f t="shared" si="0"/>
        <v>694.4</v>
      </c>
      <c r="F58" s="27" t="s">
        <v>12</v>
      </c>
      <c r="G58" s="27">
        <f t="shared" si="1"/>
        <v>55.79</v>
      </c>
      <c r="H58" s="26" t="s">
        <v>12</v>
      </c>
      <c r="I58" s="26">
        <f t="shared" si="2"/>
        <v>62890.1</v>
      </c>
      <c r="J58" s="26" t="s">
        <v>12</v>
      </c>
    </row>
    <row r="59" spans="1:14" ht="30" x14ac:dyDescent="0.25">
      <c r="A59" s="30" t="s">
        <v>283</v>
      </c>
      <c r="B59" s="29" t="s">
        <v>114</v>
      </c>
      <c r="C59" s="25" t="s">
        <v>43</v>
      </c>
      <c r="D59" s="25">
        <f t="shared" si="0"/>
        <v>4.3251999999999999E-2</v>
      </c>
      <c r="E59" s="27">
        <f t="shared" si="0"/>
        <v>1285.8</v>
      </c>
      <c r="F59" s="27" t="s">
        <v>12</v>
      </c>
      <c r="G59" s="27">
        <f t="shared" si="1"/>
        <v>55.61</v>
      </c>
      <c r="H59" s="26" t="s">
        <v>12</v>
      </c>
      <c r="I59" s="26">
        <f t="shared" si="2"/>
        <v>62690.3</v>
      </c>
      <c r="J59" s="26" t="s">
        <v>12</v>
      </c>
    </row>
    <row r="60" spans="1:14" ht="45" x14ac:dyDescent="0.25">
      <c r="A60" s="30" t="s">
        <v>284</v>
      </c>
      <c r="B60" s="29" t="s">
        <v>115</v>
      </c>
      <c r="C60" s="25" t="s">
        <v>43</v>
      </c>
      <c r="D60" s="25">
        <f t="shared" si="0"/>
        <v>1.583E-3</v>
      </c>
      <c r="E60" s="27">
        <f t="shared" si="0"/>
        <v>10682.87</v>
      </c>
      <c r="F60" s="27" t="s">
        <v>12</v>
      </c>
      <c r="G60" s="27">
        <f t="shared" si="1"/>
        <v>16.920000000000002</v>
      </c>
      <c r="H60" s="26" t="s">
        <v>12</v>
      </c>
      <c r="I60" s="26">
        <f t="shared" si="2"/>
        <v>19076.7</v>
      </c>
      <c r="J60" s="26" t="s">
        <v>12</v>
      </c>
    </row>
    <row r="61" spans="1:14" ht="75" x14ac:dyDescent="0.25">
      <c r="A61" s="30" t="s">
        <v>285</v>
      </c>
      <c r="B61" s="29" t="s">
        <v>116</v>
      </c>
      <c r="C61" s="25" t="s">
        <v>43</v>
      </c>
      <c r="D61" s="25">
        <f t="shared" si="0"/>
        <v>1.7746999999999999E-2</v>
      </c>
      <c r="E61" s="27">
        <f t="shared" si="0"/>
        <v>4535.91</v>
      </c>
      <c r="F61" s="27" t="s">
        <v>12</v>
      </c>
      <c r="G61" s="27">
        <f t="shared" si="1"/>
        <v>80.5</v>
      </c>
      <c r="H61" s="26" t="s">
        <v>12</v>
      </c>
      <c r="I61" s="26">
        <f t="shared" si="2"/>
        <v>90745.3</v>
      </c>
      <c r="J61" s="26" t="s">
        <v>12</v>
      </c>
    </row>
    <row r="62" spans="1:14" ht="30" x14ac:dyDescent="0.25">
      <c r="A62" s="30" t="s">
        <v>286</v>
      </c>
      <c r="B62" s="29" t="s">
        <v>117</v>
      </c>
      <c r="C62" s="25" t="s">
        <v>43</v>
      </c>
      <c r="D62" s="25">
        <f t="shared" si="0"/>
        <v>2.212E-3</v>
      </c>
      <c r="E62" s="27">
        <f t="shared" si="0"/>
        <v>35414.400000000001</v>
      </c>
      <c r="F62" s="27" t="s">
        <v>12</v>
      </c>
      <c r="G62" s="27">
        <f t="shared" si="1"/>
        <v>78.319999999999993</v>
      </c>
      <c r="H62" s="26" t="s">
        <v>12</v>
      </c>
      <c r="I62" s="26">
        <f t="shared" si="2"/>
        <v>88288.1</v>
      </c>
      <c r="J62" s="26" t="s">
        <v>12</v>
      </c>
    </row>
    <row r="63" spans="1:14" ht="30" x14ac:dyDescent="0.25">
      <c r="A63" s="30" t="s">
        <v>287</v>
      </c>
      <c r="B63" s="29" t="s">
        <v>118</v>
      </c>
      <c r="C63" s="25" t="s">
        <v>43</v>
      </c>
      <c r="D63" s="25">
        <f t="shared" ref="D63:E82" si="3">D117</f>
        <v>3.8899999999999998E-3</v>
      </c>
      <c r="E63" s="27">
        <f t="shared" si="3"/>
        <v>4927.6499999999996</v>
      </c>
      <c r="F63" s="27" t="s">
        <v>12</v>
      </c>
      <c r="G63" s="27">
        <f t="shared" si="1"/>
        <v>18.899999999999999</v>
      </c>
      <c r="H63" s="26" t="s">
        <v>12</v>
      </c>
      <c r="I63" s="26">
        <f t="shared" si="2"/>
        <v>21309.4</v>
      </c>
      <c r="J63" s="26" t="s">
        <v>12</v>
      </c>
    </row>
    <row r="64" spans="1:14" ht="30" x14ac:dyDescent="0.25">
      <c r="A64" s="30" t="s">
        <v>288</v>
      </c>
      <c r="B64" s="29" t="s">
        <v>84</v>
      </c>
      <c r="C64" s="25" t="s">
        <v>43</v>
      </c>
      <c r="D64" s="25">
        <f t="shared" si="3"/>
        <v>5.7019999999999996E-3</v>
      </c>
      <c r="E64" s="27">
        <f t="shared" si="3"/>
        <v>1324.4</v>
      </c>
      <c r="F64" s="27" t="s">
        <v>12</v>
      </c>
      <c r="G64" s="27">
        <f t="shared" si="1"/>
        <v>7.55</v>
      </c>
      <c r="H64" s="26" t="s">
        <v>12</v>
      </c>
      <c r="I64" s="26">
        <f t="shared" si="2"/>
        <v>8513.2000000000007</v>
      </c>
      <c r="J64" s="26" t="s">
        <v>12</v>
      </c>
    </row>
    <row r="65" spans="1:14" ht="30" x14ac:dyDescent="0.25">
      <c r="A65" s="30" t="s">
        <v>289</v>
      </c>
      <c r="B65" s="29" t="s">
        <v>85</v>
      </c>
      <c r="C65" s="25" t="s">
        <v>41</v>
      </c>
      <c r="D65" s="25">
        <f t="shared" si="3"/>
        <v>5.7019999999999996E-3</v>
      </c>
      <c r="E65" s="27">
        <f t="shared" si="3"/>
        <v>1324.4</v>
      </c>
      <c r="F65" s="27" t="s">
        <v>12</v>
      </c>
      <c r="G65" s="27">
        <f t="shared" si="1"/>
        <v>7.55</v>
      </c>
      <c r="H65" s="26" t="s">
        <v>12</v>
      </c>
      <c r="I65" s="26">
        <f t="shared" si="2"/>
        <v>8513.2000000000007</v>
      </c>
      <c r="J65" s="26" t="s">
        <v>12</v>
      </c>
    </row>
    <row r="66" spans="1:14" ht="30" x14ac:dyDescent="0.25">
      <c r="A66" s="30" t="s">
        <v>290</v>
      </c>
      <c r="B66" s="29" t="s">
        <v>89</v>
      </c>
      <c r="C66" s="25" t="s">
        <v>41</v>
      </c>
      <c r="D66" s="25">
        <f t="shared" si="3"/>
        <v>0.26173600000000002</v>
      </c>
      <c r="E66" s="27">
        <f t="shared" si="3"/>
        <v>2661.1</v>
      </c>
      <c r="F66" s="27" t="s">
        <v>12</v>
      </c>
      <c r="G66" s="27">
        <f t="shared" si="1"/>
        <v>696.51</v>
      </c>
      <c r="H66" s="26" t="s">
        <v>12</v>
      </c>
      <c r="I66" s="26">
        <f t="shared" si="2"/>
        <v>785144.3</v>
      </c>
      <c r="J66" s="26" t="s">
        <v>12</v>
      </c>
    </row>
    <row r="67" spans="1:14" ht="30" x14ac:dyDescent="0.25">
      <c r="A67" s="30" t="s">
        <v>291</v>
      </c>
      <c r="B67" s="29" t="s">
        <v>90</v>
      </c>
      <c r="C67" s="25" t="s">
        <v>41</v>
      </c>
      <c r="D67" s="25">
        <f t="shared" si="3"/>
        <v>4.505E-2</v>
      </c>
      <c r="E67" s="27">
        <f t="shared" si="3"/>
        <v>3757.1</v>
      </c>
      <c r="F67" s="27" t="s">
        <v>12</v>
      </c>
      <c r="G67" s="27">
        <f t="shared" si="1"/>
        <v>169.26</v>
      </c>
      <c r="H67" s="26" t="s">
        <v>12</v>
      </c>
      <c r="I67" s="26">
        <f t="shared" si="2"/>
        <v>190796.79999999999</v>
      </c>
      <c r="J67" s="26" t="s">
        <v>12</v>
      </c>
    </row>
    <row r="68" spans="1:14" ht="30" x14ac:dyDescent="0.25">
      <c r="A68" s="30" t="s">
        <v>292</v>
      </c>
      <c r="B68" s="29" t="s">
        <v>91</v>
      </c>
      <c r="C68" s="25" t="s">
        <v>41</v>
      </c>
      <c r="D68" s="25">
        <f t="shared" si="3"/>
        <v>5.9799999999999999E-2</v>
      </c>
      <c r="E68" s="27">
        <f t="shared" si="3"/>
        <v>1418.5</v>
      </c>
      <c r="F68" s="27" t="s">
        <v>12</v>
      </c>
      <c r="G68" s="27">
        <f t="shared" si="1"/>
        <v>84.83</v>
      </c>
      <c r="H68" s="26" t="s">
        <v>12</v>
      </c>
      <c r="I68" s="26">
        <f t="shared" si="2"/>
        <v>95621.1</v>
      </c>
      <c r="J68" s="26" t="s">
        <v>12</v>
      </c>
    </row>
    <row r="69" spans="1:14" ht="30" x14ac:dyDescent="0.25">
      <c r="A69" s="30" t="s">
        <v>293</v>
      </c>
      <c r="B69" s="29" t="s">
        <v>92</v>
      </c>
      <c r="C69" s="25" t="s">
        <v>41</v>
      </c>
      <c r="D69" s="25">
        <f t="shared" si="3"/>
        <v>0.125224</v>
      </c>
      <c r="E69" s="27">
        <f t="shared" si="3"/>
        <v>3154.3</v>
      </c>
      <c r="F69" s="27" t="s">
        <v>12</v>
      </c>
      <c r="G69" s="27">
        <f t="shared" si="1"/>
        <v>394.99</v>
      </c>
      <c r="H69" s="26" t="s">
        <v>12</v>
      </c>
      <c r="I69" s="26">
        <f t="shared" si="2"/>
        <v>445261</v>
      </c>
      <c r="J69" s="26" t="s">
        <v>12</v>
      </c>
    </row>
    <row r="70" spans="1:14" ht="30" x14ac:dyDescent="0.25">
      <c r="A70" s="30" t="s">
        <v>294</v>
      </c>
      <c r="B70" s="86" t="s">
        <v>93</v>
      </c>
      <c r="C70" s="85" t="s">
        <v>41</v>
      </c>
      <c r="D70" s="85">
        <f t="shared" si="3"/>
        <v>2.2207000000000001E-2</v>
      </c>
      <c r="E70" s="27">
        <f t="shared" si="3"/>
        <v>2318.8000000000002</v>
      </c>
      <c r="F70" s="27" t="s">
        <v>12</v>
      </c>
      <c r="G70" s="27">
        <f t="shared" si="1"/>
        <v>25.75</v>
      </c>
      <c r="H70" s="26" t="s">
        <v>12</v>
      </c>
      <c r="I70" s="26">
        <f t="shared" si="2"/>
        <v>29023.3</v>
      </c>
      <c r="J70" s="26" t="s">
        <v>12</v>
      </c>
      <c r="K70" s="87"/>
      <c r="L70" s="87"/>
      <c r="M70" s="87"/>
      <c r="N70" s="87"/>
    </row>
    <row r="71" spans="1:14" ht="60" x14ac:dyDescent="0.25">
      <c r="A71" s="30" t="s">
        <v>295</v>
      </c>
      <c r="B71" s="29" t="s">
        <v>95</v>
      </c>
      <c r="C71" s="25" t="s">
        <v>41</v>
      </c>
      <c r="D71" s="25">
        <f t="shared" si="3"/>
        <v>6.7347000000000004E-2</v>
      </c>
      <c r="E71" s="27">
        <f t="shared" si="3"/>
        <v>33066.67</v>
      </c>
      <c r="F71" s="27" t="s">
        <v>12</v>
      </c>
      <c r="G71" s="27">
        <f t="shared" si="1"/>
        <v>2226.9499999999998</v>
      </c>
      <c r="H71" s="26" t="s">
        <v>12</v>
      </c>
      <c r="I71" s="26">
        <f t="shared" si="2"/>
        <v>2510355.2000000002</v>
      </c>
      <c r="J71" s="26" t="s">
        <v>12</v>
      </c>
    </row>
    <row r="72" spans="1:14" ht="30" x14ac:dyDescent="0.25">
      <c r="A72" s="30" t="s">
        <v>296</v>
      </c>
      <c r="B72" s="29" t="s">
        <v>65</v>
      </c>
      <c r="C72" s="25" t="s">
        <v>23</v>
      </c>
      <c r="D72" s="25">
        <f t="shared" si="3"/>
        <v>9.6050000000000007E-3</v>
      </c>
      <c r="E72" s="27">
        <f t="shared" si="3"/>
        <v>82515.63</v>
      </c>
      <c r="F72" s="27" t="s">
        <v>12</v>
      </c>
      <c r="G72" s="27">
        <f t="shared" si="1"/>
        <v>792.54</v>
      </c>
      <c r="H72" s="26" t="s">
        <v>12</v>
      </c>
      <c r="I72" s="26">
        <f t="shared" si="2"/>
        <v>893396.8</v>
      </c>
      <c r="J72" s="26" t="s">
        <v>12</v>
      </c>
    </row>
    <row r="73" spans="1:14" ht="30" x14ac:dyDescent="0.25">
      <c r="A73" s="30" t="s">
        <v>297</v>
      </c>
      <c r="B73" s="29" t="s">
        <v>66</v>
      </c>
      <c r="C73" s="25" t="s">
        <v>23</v>
      </c>
      <c r="D73" s="25">
        <f t="shared" si="3"/>
        <v>9.1E-4</v>
      </c>
      <c r="E73" s="27">
        <f t="shared" si="3"/>
        <v>108861.2</v>
      </c>
      <c r="F73" s="27" t="s">
        <v>12</v>
      </c>
      <c r="G73" s="27">
        <f t="shared" si="1"/>
        <v>99.08</v>
      </c>
      <c r="H73" s="26" t="s">
        <v>12</v>
      </c>
      <c r="I73" s="26">
        <f t="shared" si="2"/>
        <v>111691.6</v>
      </c>
      <c r="J73" s="26" t="s">
        <v>12</v>
      </c>
    </row>
    <row r="74" spans="1:14" ht="30" x14ac:dyDescent="0.25">
      <c r="A74" s="30" t="s">
        <v>298</v>
      </c>
      <c r="B74" s="29" t="s">
        <v>97</v>
      </c>
      <c r="C74" s="25" t="s">
        <v>23</v>
      </c>
      <c r="D74" s="25">
        <f t="shared" si="3"/>
        <v>6.9499999999999998E-4</v>
      </c>
      <c r="E74" s="27">
        <f t="shared" si="3"/>
        <v>113596</v>
      </c>
      <c r="F74" s="27" t="s">
        <v>12</v>
      </c>
      <c r="G74" s="27">
        <f t="shared" si="1"/>
        <v>78.900000000000006</v>
      </c>
      <c r="H74" s="26" t="s">
        <v>12</v>
      </c>
      <c r="I74" s="26">
        <f t="shared" si="2"/>
        <v>88945.7</v>
      </c>
      <c r="J74" s="26" t="s">
        <v>12</v>
      </c>
    </row>
    <row r="75" spans="1:14" ht="30" x14ac:dyDescent="0.25">
      <c r="A75" s="30" t="s">
        <v>299</v>
      </c>
      <c r="B75" s="29" t="s">
        <v>121</v>
      </c>
      <c r="C75" s="25" t="s">
        <v>23</v>
      </c>
      <c r="D75" s="25">
        <f t="shared" si="3"/>
        <v>0</v>
      </c>
      <c r="E75" s="27">
        <f t="shared" si="3"/>
        <v>0</v>
      </c>
      <c r="F75" s="27" t="s">
        <v>12</v>
      </c>
      <c r="G75" s="27">
        <f t="shared" si="1"/>
        <v>0</v>
      </c>
      <c r="H75" s="26" t="s">
        <v>12</v>
      </c>
      <c r="I75" s="26">
        <f t="shared" si="2"/>
        <v>0</v>
      </c>
      <c r="J75" s="26" t="s">
        <v>12</v>
      </c>
    </row>
    <row r="76" spans="1:14" ht="60" x14ac:dyDescent="0.25">
      <c r="A76" s="30" t="s">
        <v>374</v>
      </c>
      <c r="B76" s="29" t="s">
        <v>98</v>
      </c>
      <c r="C76" s="25" t="s">
        <v>23</v>
      </c>
      <c r="D76" s="25">
        <f t="shared" si="3"/>
        <v>0.17302100000000001</v>
      </c>
      <c r="E76" s="27">
        <f t="shared" si="3"/>
        <v>51453.1</v>
      </c>
      <c r="F76" s="27" t="s">
        <v>12</v>
      </c>
      <c r="G76" s="27">
        <f t="shared" si="1"/>
        <v>8902.4699999999993</v>
      </c>
      <c r="H76" s="26" t="s">
        <v>12</v>
      </c>
      <c r="I76" s="26">
        <f t="shared" si="2"/>
        <v>10035412.6</v>
      </c>
      <c r="J76" s="26" t="s">
        <v>12</v>
      </c>
    </row>
    <row r="77" spans="1:14" ht="30" x14ac:dyDescent="0.25">
      <c r="A77" s="30" t="s">
        <v>300</v>
      </c>
      <c r="B77" s="29" t="s">
        <v>67</v>
      </c>
      <c r="C77" s="25" t="s">
        <v>44</v>
      </c>
      <c r="D77" s="25">
        <f t="shared" si="3"/>
        <v>1.0265E-2</v>
      </c>
      <c r="E77" s="27">
        <f t="shared" si="3"/>
        <v>98258.3</v>
      </c>
      <c r="F77" s="27" t="s">
        <v>12</v>
      </c>
      <c r="G77" s="27">
        <f t="shared" si="1"/>
        <v>1008.59</v>
      </c>
      <c r="H77" s="26" t="s">
        <v>12</v>
      </c>
      <c r="I77" s="26">
        <f t="shared" si="2"/>
        <v>1136946.8</v>
      </c>
      <c r="J77" s="26" t="s">
        <v>12</v>
      </c>
    </row>
    <row r="78" spans="1:14" ht="45" x14ac:dyDescent="0.25">
      <c r="A78" s="30" t="s">
        <v>301</v>
      </c>
      <c r="B78" s="29" t="s">
        <v>68</v>
      </c>
      <c r="C78" s="25" t="s">
        <v>44</v>
      </c>
      <c r="D78" s="25">
        <f t="shared" si="3"/>
        <v>2.3270000000000001E-3</v>
      </c>
      <c r="E78" s="27">
        <f t="shared" si="3"/>
        <v>193720.9</v>
      </c>
      <c r="F78" s="27" t="s">
        <v>12</v>
      </c>
      <c r="G78" s="27">
        <f t="shared" si="1"/>
        <v>450.77</v>
      </c>
      <c r="H78" s="26" t="s">
        <v>12</v>
      </c>
      <c r="I78" s="26">
        <f t="shared" si="2"/>
        <v>508129.9</v>
      </c>
      <c r="J78" s="26" t="s">
        <v>12</v>
      </c>
    </row>
    <row r="79" spans="1:14" ht="60" x14ac:dyDescent="0.25">
      <c r="A79" s="30" t="s">
        <v>302</v>
      </c>
      <c r="B79" s="29" t="s">
        <v>69</v>
      </c>
      <c r="C79" s="25" t="s">
        <v>44</v>
      </c>
      <c r="D79" s="25">
        <f t="shared" si="3"/>
        <v>5.3200000000000003E-4</v>
      </c>
      <c r="E79" s="27">
        <f t="shared" si="3"/>
        <v>254744.6</v>
      </c>
      <c r="F79" s="27" t="s">
        <v>12</v>
      </c>
      <c r="G79" s="27">
        <f t="shared" si="1"/>
        <v>135.59</v>
      </c>
      <c r="H79" s="26" t="s">
        <v>12</v>
      </c>
      <c r="I79" s="26">
        <f t="shared" si="2"/>
        <v>152846.79999999999</v>
      </c>
      <c r="J79" s="26" t="s">
        <v>12</v>
      </c>
    </row>
    <row r="80" spans="1:14" ht="45" x14ac:dyDescent="0.25">
      <c r="A80" s="30" t="s">
        <v>303</v>
      </c>
      <c r="B80" s="29" t="s">
        <v>99</v>
      </c>
      <c r="C80" s="25" t="s">
        <v>44</v>
      </c>
      <c r="D80" s="25">
        <f t="shared" si="3"/>
        <v>8.8999999999999995E-5</v>
      </c>
      <c r="E80" s="27">
        <f t="shared" si="3"/>
        <v>306509.2</v>
      </c>
      <c r="F80" s="27" t="s">
        <v>12</v>
      </c>
      <c r="G80" s="27">
        <f t="shared" si="1"/>
        <v>27.19</v>
      </c>
      <c r="H80" s="26" t="s">
        <v>12</v>
      </c>
      <c r="I80" s="26">
        <f t="shared" si="2"/>
        <v>30650.9</v>
      </c>
      <c r="J80" s="26" t="s">
        <v>12</v>
      </c>
    </row>
    <row r="81" spans="1:10" ht="45" x14ac:dyDescent="0.25">
      <c r="A81" s="30" t="s">
        <v>304</v>
      </c>
      <c r="B81" s="29" t="s">
        <v>100</v>
      </c>
      <c r="C81" s="25" t="s">
        <v>44</v>
      </c>
      <c r="D81" s="25">
        <f t="shared" si="3"/>
        <v>4.7199999999999998E-4</v>
      </c>
      <c r="E81" s="27">
        <f t="shared" si="3"/>
        <v>199504.5</v>
      </c>
      <c r="F81" s="27" t="s">
        <v>12</v>
      </c>
      <c r="G81" s="27">
        <f t="shared" si="1"/>
        <v>94.15</v>
      </c>
      <c r="H81" s="26" t="s">
        <v>12</v>
      </c>
      <c r="I81" s="26">
        <f t="shared" si="2"/>
        <v>106136.4</v>
      </c>
      <c r="J81" s="26" t="s">
        <v>12</v>
      </c>
    </row>
    <row r="82" spans="1:10" ht="30" x14ac:dyDescent="0.25">
      <c r="A82" s="30" t="s">
        <v>305</v>
      </c>
      <c r="B82" s="29" t="s">
        <v>123</v>
      </c>
      <c r="C82" s="25" t="s">
        <v>44</v>
      </c>
      <c r="D82" s="25">
        <f t="shared" si="3"/>
        <v>4.0600000000000002E-3</v>
      </c>
      <c r="E82" s="27">
        <f t="shared" si="3"/>
        <v>190739.87</v>
      </c>
      <c r="F82" s="27" t="s">
        <v>12</v>
      </c>
      <c r="G82" s="27">
        <f t="shared" si="1"/>
        <v>775.13</v>
      </c>
      <c r="H82" s="26" t="s">
        <v>12</v>
      </c>
      <c r="I82" s="26">
        <f t="shared" si="2"/>
        <v>873779.3</v>
      </c>
      <c r="J82" s="26" t="s">
        <v>12</v>
      </c>
    </row>
    <row r="83" spans="1:10" ht="30" x14ac:dyDescent="0.25">
      <c r="A83" s="30" t="s">
        <v>306</v>
      </c>
      <c r="B83" s="29" t="s">
        <v>104</v>
      </c>
      <c r="C83" s="25" t="s">
        <v>44</v>
      </c>
      <c r="D83" s="25" t="str">
        <f t="shared" ref="D83:E87" si="4">D137</f>
        <v>X</v>
      </c>
      <c r="E83" s="27" t="str">
        <f t="shared" si="4"/>
        <v>X</v>
      </c>
      <c r="F83" s="27" t="s">
        <v>12</v>
      </c>
      <c r="G83" s="27" t="str">
        <f t="shared" si="1"/>
        <v>X</v>
      </c>
      <c r="H83" s="26" t="s">
        <v>12</v>
      </c>
      <c r="I83" s="26" t="str">
        <f t="shared" si="2"/>
        <v>X</v>
      </c>
      <c r="J83" s="26" t="s">
        <v>12</v>
      </c>
    </row>
    <row r="84" spans="1:10" x14ac:dyDescent="0.25">
      <c r="A84" s="30" t="s">
        <v>307</v>
      </c>
      <c r="B84" s="29" t="s">
        <v>105</v>
      </c>
      <c r="C84" s="25" t="s">
        <v>12</v>
      </c>
      <c r="D84" s="25">
        <f t="shared" si="4"/>
        <v>3.9870000000000001E-3</v>
      </c>
      <c r="E84" s="27">
        <f t="shared" si="4"/>
        <v>25427.7</v>
      </c>
      <c r="F84" s="27" t="s">
        <v>12</v>
      </c>
      <c r="G84" s="27">
        <f t="shared" si="1"/>
        <v>101.37</v>
      </c>
      <c r="H84" s="26" t="s">
        <v>12</v>
      </c>
      <c r="I84" s="26">
        <f t="shared" si="2"/>
        <v>114272.1</v>
      </c>
      <c r="J84" s="26" t="s">
        <v>12</v>
      </c>
    </row>
    <row r="85" spans="1:10" ht="45" x14ac:dyDescent="0.25">
      <c r="A85" s="30" t="s">
        <v>308</v>
      </c>
      <c r="B85" s="29" t="s">
        <v>106</v>
      </c>
      <c r="C85" s="25" t="s">
        <v>46</v>
      </c>
      <c r="D85" s="25">
        <f t="shared" si="4"/>
        <v>1.9910000000000001E-3</v>
      </c>
      <c r="E85" s="27">
        <f t="shared" si="4"/>
        <v>28039.200000000001</v>
      </c>
      <c r="F85" s="27" t="s">
        <v>12</v>
      </c>
      <c r="G85" s="27">
        <f t="shared" si="1"/>
        <v>55.82</v>
      </c>
      <c r="H85" s="26" t="s">
        <v>12</v>
      </c>
      <c r="I85" s="26">
        <f t="shared" si="2"/>
        <v>62920</v>
      </c>
      <c r="J85" s="26" t="s">
        <v>12</v>
      </c>
    </row>
    <row r="86" spans="1:10" ht="45" x14ac:dyDescent="0.25">
      <c r="A86" s="30" t="s">
        <v>309</v>
      </c>
      <c r="B86" s="29" t="s">
        <v>107</v>
      </c>
      <c r="C86" s="25" t="s">
        <v>23</v>
      </c>
      <c r="D86" s="25">
        <f t="shared" si="4"/>
        <v>6.0540000000000004E-3</v>
      </c>
      <c r="E86" s="27">
        <f t="shared" si="4"/>
        <v>57952.08</v>
      </c>
      <c r="F86" s="27" t="s">
        <v>12</v>
      </c>
      <c r="G86" s="27">
        <f t="shared" si="1"/>
        <v>350.87</v>
      </c>
      <c r="H86" s="26" t="s">
        <v>12</v>
      </c>
      <c r="I86" s="26">
        <f t="shared" si="2"/>
        <v>395522.9</v>
      </c>
      <c r="J86" s="26" t="s">
        <v>12</v>
      </c>
    </row>
    <row r="87" spans="1:10" x14ac:dyDescent="0.25">
      <c r="A87" s="6" t="s">
        <v>47</v>
      </c>
      <c r="B87" s="29" t="s">
        <v>124</v>
      </c>
      <c r="C87" s="25"/>
      <c r="D87" s="25" t="str">
        <f t="shared" si="4"/>
        <v>X</v>
      </c>
      <c r="E87" s="25" t="str">
        <f t="shared" si="4"/>
        <v>X</v>
      </c>
      <c r="F87" s="25" t="s">
        <v>12</v>
      </c>
      <c r="G87" s="25"/>
      <c r="H87" s="25" t="s">
        <v>12</v>
      </c>
      <c r="I87" s="25"/>
      <c r="J87" s="25" t="s">
        <v>12</v>
      </c>
    </row>
    <row r="88" spans="1:10" ht="45" x14ac:dyDescent="0.25">
      <c r="A88" s="30" t="s">
        <v>310</v>
      </c>
      <c r="B88" s="29" t="s">
        <v>70</v>
      </c>
      <c r="C88" s="25"/>
      <c r="D88" s="25" t="s">
        <v>12</v>
      </c>
      <c r="E88" s="25" t="str">
        <f>E142</f>
        <v>X</v>
      </c>
      <c r="F88" s="25" t="s">
        <v>12</v>
      </c>
      <c r="G88" s="25">
        <f>G142</f>
        <v>0</v>
      </c>
      <c r="H88" s="25" t="s">
        <v>12</v>
      </c>
      <c r="I88" s="25">
        <f>I142</f>
        <v>0</v>
      </c>
      <c r="J88" s="25" t="s">
        <v>12</v>
      </c>
    </row>
    <row r="89" spans="1:10" ht="45" x14ac:dyDescent="0.25">
      <c r="A89" s="6" t="s">
        <v>311</v>
      </c>
      <c r="B89" s="29" t="s">
        <v>125</v>
      </c>
      <c r="C89" s="25" t="s">
        <v>48</v>
      </c>
      <c r="D89" s="25"/>
      <c r="E89" s="25"/>
      <c r="F89" s="25" t="s">
        <v>12</v>
      </c>
      <c r="G89" s="25"/>
      <c r="H89" s="25" t="s">
        <v>12</v>
      </c>
      <c r="I89" s="25"/>
      <c r="J89" s="25" t="s">
        <v>12</v>
      </c>
    </row>
    <row r="90" spans="1:10" ht="30" x14ac:dyDescent="0.25">
      <c r="A90" s="6" t="s">
        <v>312</v>
      </c>
      <c r="B90" s="29" t="s">
        <v>126</v>
      </c>
      <c r="C90" s="25" t="s">
        <v>48</v>
      </c>
      <c r="D90" s="25"/>
      <c r="E90" s="25"/>
      <c r="F90" s="25" t="s">
        <v>12</v>
      </c>
      <c r="G90" s="25"/>
      <c r="H90" s="25" t="s">
        <v>12</v>
      </c>
      <c r="I90" s="25"/>
      <c r="J90" s="25" t="s">
        <v>12</v>
      </c>
    </row>
    <row r="91" spans="1:10" ht="45" x14ac:dyDescent="0.25">
      <c r="A91" s="6" t="s">
        <v>313</v>
      </c>
      <c r="B91" s="29" t="s">
        <v>71</v>
      </c>
      <c r="C91" s="25" t="s">
        <v>34</v>
      </c>
      <c r="D91" s="25"/>
      <c r="E91" s="25"/>
      <c r="F91" s="25" t="s">
        <v>12</v>
      </c>
      <c r="G91" s="25"/>
      <c r="H91" s="25" t="s">
        <v>12</v>
      </c>
      <c r="I91" s="25"/>
      <c r="J91" s="25" t="s">
        <v>12</v>
      </c>
    </row>
    <row r="92" spans="1:10" ht="30" x14ac:dyDescent="0.25">
      <c r="A92" s="6" t="s">
        <v>314</v>
      </c>
      <c r="B92" s="29" t="s">
        <v>72</v>
      </c>
      <c r="C92" s="25" t="s">
        <v>23</v>
      </c>
      <c r="D92" s="25"/>
      <c r="E92" s="25"/>
      <c r="F92" s="25" t="s">
        <v>12</v>
      </c>
      <c r="G92" s="25"/>
      <c r="H92" s="25" t="s">
        <v>12</v>
      </c>
      <c r="I92" s="25"/>
      <c r="J92" s="25" t="s">
        <v>12</v>
      </c>
    </row>
    <row r="93" spans="1:10" x14ac:dyDescent="0.25">
      <c r="A93" s="30" t="s">
        <v>318</v>
      </c>
      <c r="B93" s="29" t="s">
        <v>127</v>
      </c>
      <c r="C93" s="25" t="s">
        <v>49</v>
      </c>
      <c r="D93" s="33" t="s">
        <v>12</v>
      </c>
      <c r="E93" s="33" t="s">
        <v>12</v>
      </c>
      <c r="F93" s="33" t="s">
        <v>12</v>
      </c>
      <c r="G93" s="34">
        <v>167.7</v>
      </c>
      <c r="H93" s="33" t="s">
        <v>377</v>
      </c>
      <c r="I93" s="32">
        <v>189037.1</v>
      </c>
      <c r="J93" s="31" t="s">
        <v>12</v>
      </c>
    </row>
    <row r="94" spans="1:10" x14ac:dyDescent="0.25">
      <c r="A94" s="6" t="s">
        <v>315</v>
      </c>
      <c r="B94" s="29" t="s">
        <v>128</v>
      </c>
      <c r="C94" s="25" t="s">
        <v>49</v>
      </c>
      <c r="D94" s="33" t="s">
        <v>12</v>
      </c>
      <c r="E94" s="33" t="s">
        <v>12</v>
      </c>
      <c r="F94" s="33" t="s">
        <v>12</v>
      </c>
      <c r="G94" s="34"/>
      <c r="H94" s="33"/>
      <c r="I94" s="32"/>
      <c r="J94" s="31" t="s">
        <v>12</v>
      </c>
    </row>
    <row r="95" spans="1:10" s="39" customFormat="1" x14ac:dyDescent="0.25">
      <c r="A95" s="6" t="s">
        <v>50</v>
      </c>
      <c r="B95" s="94" t="s">
        <v>130</v>
      </c>
      <c r="C95" s="95"/>
      <c r="D95" s="95" t="s">
        <v>12</v>
      </c>
      <c r="E95" s="95" t="s">
        <v>12</v>
      </c>
      <c r="F95" s="95" t="s">
        <v>12</v>
      </c>
      <c r="G95" s="98">
        <f>G97+G100+G101+G103+G106+G107+G108+G109+G120+G124+G125+G130+G138+G139+G140+G141</f>
        <v>20993.57</v>
      </c>
      <c r="H95" s="95" t="s">
        <v>12</v>
      </c>
      <c r="I95" s="100">
        <f>I97+I100+I101+I103+I106+I107+I108+I109+I120+I124+I125+I130+I138+I139+I140+I141</f>
        <v>23665211</v>
      </c>
      <c r="J95" s="95" t="s">
        <v>12</v>
      </c>
    </row>
    <row r="96" spans="1:10" s="39" customFormat="1" ht="45" x14ac:dyDescent="0.25">
      <c r="A96" s="30" t="s">
        <v>51</v>
      </c>
      <c r="B96" s="94"/>
      <c r="C96" s="96"/>
      <c r="D96" s="96"/>
      <c r="E96" s="96"/>
      <c r="F96" s="96"/>
      <c r="G96" s="99"/>
      <c r="H96" s="96"/>
      <c r="I96" s="101"/>
      <c r="J96" s="96"/>
    </row>
    <row r="97" spans="1:14" s="39" customFormat="1" ht="30" x14ac:dyDescent="0.25">
      <c r="A97" s="30" t="s">
        <v>344</v>
      </c>
      <c r="B97" s="29" t="s">
        <v>131</v>
      </c>
      <c r="C97" s="25" t="s">
        <v>14</v>
      </c>
      <c r="D97" s="33">
        <v>0.28000000000000003</v>
      </c>
      <c r="E97" s="34">
        <v>4446.22</v>
      </c>
      <c r="F97" s="33" t="s">
        <v>377</v>
      </c>
      <c r="G97" s="34">
        <f>I97/$L$142*1000</f>
        <v>1244.94</v>
      </c>
      <c r="H97" s="33" t="s">
        <v>377</v>
      </c>
      <c r="I97" s="32">
        <v>1403374.8</v>
      </c>
      <c r="J97" s="31" t="s">
        <v>12</v>
      </c>
    </row>
    <row r="98" spans="1:14" s="39" customFormat="1" ht="30" x14ac:dyDescent="0.25">
      <c r="A98" s="30" t="s">
        <v>40</v>
      </c>
      <c r="B98" s="29" t="s">
        <v>132</v>
      </c>
      <c r="C98" s="25" t="s">
        <v>12</v>
      </c>
      <c r="D98" s="25" t="s">
        <v>12</v>
      </c>
      <c r="E98" s="25" t="s">
        <v>12</v>
      </c>
      <c r="F98" s="25" t="s">
        <v>12</v>
      </c>
      <c r="G98" s="25" t="s">
        <v>12</v>
      </c>
      <c r="H98" s="25" t="s">
        <v>12</v>
      </c>
      <c r="I98" s="25" t="s">
        <v>12</v>
      </c>
      <c r="J98" s="25" t="s">
        <v>12</v>
      </c>
    </row>
    <row r="99" spans="1:14" s="39" customFormat="1" x14ac:dyDescent="0.25">
      <c r="A99" s="30" t="s">
        <v>108</v>
      </c>
      <c r="B99" s="29" t="s">
        <v>133</v>
      </c>
      <c r="C99" s="25" t="s">
        <v>12</v>
      </c>
      <c r="D99" s="25" t="s">
        <v>12</v>
      </c>
      <c r="E99" s="25" t="s">
        <v>12</v>
      </c>
      <c r="F99" s="25" t="s">
        <v>12</v>
      </c>
      <c r="G99" s="25" t="s">
        <v>12</v>
      </c>
      <c r="H99" s="25" t="s">
        <v>12</v>
      </c>
      <c r="I99" s="25" t="s">
        <v>12</v>
      </c>
      <c r="J99" s="25" t="s">
        <v>12</v>
      </c>
    </row>
    <row r="100" spans="1:14" s="39" customFormat="1" ht="30" x14ac:dyDescent="0.25">
      <c r="A100" s="30" t="s">
        <v>320</v>
      </c>
      <c r="B100" s="29" t="s">
        <v>134</v>
      </c>
      <c r="C100" s="25" t="s">
        <v>41</v>
      </c>
      <c r="D100" s="35">
        <v>0.266791</v>
      </c>
      <c r="E100" s="34">
        <v>2620.5</v>
      </c>
      <c r="F100" s="33" t="s">
        <v>377</v>
      </c>
      <c r="G100" s="34">
        <f>I100/$L$142*1000</f>
        <v>699.13</v>
      </c>
      <c r="H100" s="33" t="s">
        <v>377</v>
      </c>
      <c r="I100" s="32">
        <v>788097</v>
      </c>
      <c r="J100" s="31" t="s">
        <v>12</v>
      </c>
    </row>
    <row r="101" spans="1:14" s="39" customFormat="1" ht="30" x14ac:dyDescent="0.25">
      <c r="A101" s="30" t="s">
        <v>384</v>
      </c>
      <c r="B101" s="29" t="s">
        <v>135</v>
      </c>
      <c r="C101" s="25" t="s">
        <v>41</v>
      </c>
      <c r="D101" s="35">
        <v>0.43239300000000003</v>
      </c>
      <c r="E101" s="34">
        <v>3202.7</v>
      </c>
      <c r="F101" s="33" t="s">
        <v>377</v>
      </c>
      <c r="G101" s="34">
        <f>I101/$L$142*1000</f>
        <v>1384.83</v>
      </c>
      <c r="H101" s="33" t="s">
        <v>377</v>
      </c>
      <c r="I101" s="32">
        <v>1561060</v>
      </c>
      <c r="J101" s="31" t="s">
        <v>12</v>
      </c>
    </row>
    <row r="102" spans="1:14" s="39" customFormat="1" ht="30" x14ac:dyDescent="0.25">
      <c r="A102" s="30" t="s">
        <v>322</v>
      </c>
      <c r="B102" s="29" t="s">
        <v>136</v>
      </c>
      <c r="C102" s="25" t="s">
        <v>41</v>
      </c>
      <c r="D102" s="33">
        <v>5.8729999999999997E-3</v>
      </c>
      <c r="E102" s="34">
        <v>1384.8</v>
      </c>
      <c r="F102" s="33" t="s">
        <v>377</v>
      </c>
      <c r="G102" s="34">
        <f>I102/$L$142*1000</f>
        <v>8.1300000000000008</v>
      </c>
      <c r="H102" s="33" t="s">
        <v>377</v>
      </c>
      <c r="I102" s="32">
        <v>9167.4</v>
      </c>
      <c r="J102" s="31" t="s">
        <v>12</v>
      </c>
    </row>
    <row r="103" spans="1:14" s="39" customFormat="1" ht="30" x14ac:dyDescent="0.25">
      <c r="A103" s="30" t="s">
        <v>81</v>
      </c>
      <c r="B103" s="29" t="s">
        <v>137</v>
      </c>
      <c r="C103" s="25" t="s">
        <v>41</v>
      </c>
      <c r="D103" s="35">
        <v>0.134681</v>
      </c>
      <c r="E103" s="34">
        <v>1842.72</v>
      </c>
      <c r="F103" s="33" t="s">
        <v>377</v>
      </c>
      <c r="G103" s="34">
        <f>G104+G105</f>
        <v>248.18</v>
      </c>
      <c r="H103" s="33" t="s">
        <v>377</v>
      </c>
      <c r="I103" s="32">
        <f>I104+I105</f>
        <v>279762</v>
      </c>
      <c r="J103" s="31" t="s">
        <v>12</v>
      </c>
      <c r="K103" s="47"/>
    </row>
    <row r="104" spans="1:14" s="39" customFormat="1" ht="30" x14ac:dyDescent="0.25">
      <c r="A104" s="30" t="s">
        <v>79</v>
      </c>
      <c r="B104" s="29" t="s">
        <v>138</v>
      </c>
      <c r="C104" s="25" t="s">
        <v>41</v>
      </c>
      <c r="D104" s="33">
        <v>6.8994E-2</v>
      </c>
      <c r="E104" s="34">
        <v>2920.1</v>
      </c>
      <c r="F104" s="33" t="s">
        <v>377</v>
      </c>
      <c r="G104" s="34">
        <f t="shared" ref="G104:G127" si="5">I104/$L$142*1000</f>
        <v>201.47</v>
      </c>
      <c r="H104" s="33" t="s">
        <v>377</v>
      </c>
      <c r="I104" s="32">
        <v>227107.9</v>
      </c>
      <c r="J104" s="31" t="s">
        <v>12</v>
      </c>
    </row>
    <row r="105" spans="1:14" s="39" customFormat="1" ht="30" x14ac:dyDescent="0.25">
      <c r="A105" s="30" t="s">
        <v>80</v>
      </c>
      <c r="B105" s="29" t="s">
        <v>139</v>
      </c>
      <c r="C105" s="25" t="s">
        <v>41</v>
      </c>
      <c r="D105" s="33">
        <v>6.5686999999999995E-2</v>
      </c>
      <c r="E105" s="34">
        <v>711.1</v>
      </c>
      <c r="F105" s="33" t="s">
        <v>377</v>
      </c>
      <c r="G105" s="34">
        <f t="shared" si="5"/>
        <v>46.71</v>
      </c>
      <c r="H105" s="33" t="s">
        <v>377</v>
      </c>
      <c r="I105" s="32">
        <v>52654.1</v>
      </c>
      <c r="J105" s="31" t="s">
        <v>12</v>
      </c>
    </row>
    <row r="106" spans="1:14" s="39" customFormat="1" x14ac:dyDescent="0.25">
      <c r="A106" s="30" t="s">
        <v>345</v>
      </c>
      <c r="B106" s="86" t="s">
        <v>140</v>
      </c>
      <c r="C106" s="85" t="s">
        <v>42</v>
      </c>
      <c r="D106" s="48">
        <v>2.5434252000000002</v>
      </c>
      <c r="E106" s="34">
        <v>399.6</v>
      </c>
      <c r="F106" s="33" t="s">
        <v>377</v>
      </c>
      <c r="G106" s="34">
        <f t="shared" si="5"/>
        <v>1029.49</v>
      </c>
      <c r="H106" s="33" t="s">
        <v>377</v>
      </c>
      <c r="I106" s="32">
        <v>1160498.3</v>
      </c>
      <c r="J106" s="31" t="s">
        <v>12</v>
      </c>
      <c r="K106" s="88"/>
      <c r="L106" s="88"/>
      <c r="M106" s="88"/>
      <c r="N106" s="88"/>
    </row>
    <row r="107" spans="1:14" s="39" customFormat="1" x14ac:dyDescent="0.25">
      <c r="A107" s="30" t="s">
        <v>324</v>
      </c>
      <c r="B107" s="29" t="s">
        <v>141</v>
      </c>
      <c r="C107" s="25" t="s">
        <v>19</v>
      </c>
      <c r="D107" s="33">
        <v>0.54</v>
      </c>
      <c r="E107" s="34">
        <v>983.6</v>
      </c>
      <c r="F107" s="33" t="s">
        <v>377</v>
      </c>
      <c r="G107" s="34">
        <f t="shared" si="5"/>
        <v>531.14</v>
      </c>
      <c r="H107" s="33" t="s">
        <v>377</v>
      </c>
      <c r="I107" s="32">
        <v>598738</v>
      </c>
      <c r="J107" s="31" t="s">
        <v>12</v>
      </c>
    </row>
    <row r="108" spans="1:14" s="39" customFormat="1" x14ac:dyDescent="0.25">
      <c r="A108" s="30" t="s">
        <v>325</v>
      </c>
      <c r="B108" s="86" t="s">
        <v>142</v>
      </c>
      <c r="C108" s="85" t="s">
        <v>21</v>
      </c>
      <c r="D108" s="35">
        <v>1.278165</v>
      </c>
      <c r="E108" s="34">
        <v>2137.1</v>
      </c>
      <c r="F108" s="33" t="s">
        <v>377</v>
      </c>
      <c r="G108" s="34">
        <f t="shared" si="5"/>
        <v>2744.45</v>
      </c>
      <c r="H108" s="33" t="s">
        <v>377</v>
      </c>
      <c r="I108" s="32">
        <v>3093707.5</v>
      </c>
      <c r="J108" s="31" t="s">
        <v>12</v>
      </c>
      <c r="K108" s="88"/>
      <c r="L108" s="88"/>
      <c r="M108" s="88"/>
      <c r="N108" s="88"/>
    </row>
    <row r="109" spans="1:14" s="39" customFormat="1" ht="30" x14ac:dyDescent="0.25">
      <c r="A109" s="30" t="s">
        <v>119</v>
      </c>
      <c r="B109" s="29" t="s">
        <v>143</v>
      </c>
      <c r="C109" s="25" t="s">
        <v>43</v>
      </c>
      <c r="D109" s="42">
        <f>D110+D111+D112+D113+D114+D115+D116+D117+D119</f>
        <v>0.24401600000000001</v>
      </c>
      <c r="E109" s="41">
        <v>2394.1799999999998</v>
      </c>
      <c r="F109" s="33" t="s">
        <v>377</v>
      </c>
      <c r="G109" s="34">
        <f t="shared" si="5"/>
        <v>583.97</v>
      </c>
      <c r="H109" s="33" t="s">
        <v>377</v>
      </c>
      <c r="I109" s="40">
        <f>I110+I111+I112+I113+I114+I115+I116+I117+I119</f>
        <v>658285.9</v>
      </c>
      <c r="J109" s="31" t="s">
        <v>12</v>
      </c>
      <c r="K109" s="47"/>
    </row>
    <row r="110" spans="1:14" s="39" customFormat="1" ht="30" x14ac:dyDescent="0.25">
      <c r="A110" s="30" t="s">
        <v>326</v>
      </c>
      <c r="B110" s="29" t="s">
        <v>144</v>
      </c>
      <c r="C110" s="25" t="s">
        <v>43</v>
      </c>
      <c r="D110" s="35">
        <v>6.0443999999999998E-2</v>
      </c>
      <c r="E110" s="34">
        <v>2661.93</v>
      </c>
      <c r="F110" s="33" t="s">
        <v>377</v>
      </c>
      <c r="G110" s="34">
        <f t="shared" si="5"/>
        <v>160.9</v>
      </c>
      <c r="H110" s="33" t="s">
        <v>377</v>
      </c>
      <c r="I110" s="32">
        <v>181373.2</v>
      </c>
      <c r="J110" s="31" t="s">
        <v>12</v>
      </c>
    </row>
    <row r="111" spans="1:14" s="39" customFormat="1" ht="30" x14ac:dyDescent="0.25">
      <c r="A111" s="30" t="s">
        <v>348</v>
      </c>
      <c r="B111" s="29" t="s">
        <v>145</v>
      </c>
      <c r="C111" s="25" t="s">
        <v>43</v>
      </c>
      <c r="D111" s="33">
        <v>2.8843000000000001E-2</v>
      </c>
      <c r="E111" s="34">
        <v>3795.28</v>
      </c>
      <c r="F111" s="33" t="s">
        <v>377</v>
      </c>
      <c r="G111" s="34">
        <f t="shared" si="5"/>
        <v>109.47</v>
      </c>
      <c r="H111" s="33" t="s">
        <v>377</v>
      </c>
      <c r="I111" s="32">
        <v>123399.6</v>
      </c>
      <c r="J111" s="31" t="s">
        <v>12</v>
      </c>
    </row>
    <row r="112" spans="1:14" s="39" customFormat="1" ht="30" x14ac:dyDescent="0.25">
      <c r="A112" s="30" t="s">
        <v>364</v>
      </c>
      <c r="B112" s="29" t="s">
        <v>146</v>
      </c>
      <c r="C112" s="25" t="s">
        <v>43</v>
      </c>
      <c r="D112" s="35">
        <v>8.0342999999999998E-2</v>
      </c>
      <c r="E112" s="34">
        <v>694.4</v>
      </c>
      <c r="F112" s="33" t="s">
        <v>377</v>
      </c>
      <c r="G112" s="34">
        <f t="shared" si="5"/>
        <v>55.79</v>
      </c>
      <c r="H112" s="33" t="s">
        <v>377</v>
      </c>
      <c r="I112" s="32">
        <f>D112*E112*$L$142/1000</f>
        <v>62890.1</v>
      </c>
      <c r="J112" s="31" t="s">
        <v>12</v>
      </c>
    </row>
    <row r="113" spans="1:14" s="39" customFormat="1" ht="30" x14ac:dyDescent="0.25">
      <c r="A113" s="30" t="s">
        <v>365</v>
      </c>
      <c r="B113" s="29" t="s">
        <v>147</v>
      </c>
      <c r="C113" s="25" t="s">
        <v>43</v>
      </c>
      <c r="D113" s="33">
        <v>4.3251999999999999E-2</v>
      </c>
      <c r="E113" s="34">
        <v>1285.8</v>
      </c>
      <c r="F113" s="33" t="s">
        <v>377</v>
      </c>
      <c r="G113" s="34">
        <f t="shared" si="5"/>
        <v>55.61</v>
      </c>
      <c r="H113" s="33" t="s">
        <v>377</v>
      </c>
      <c r="I113" s="32">
        <v>62690.3</v>
      </c>
      <c r="J113" s="31" t="s">
        <v>12</v>
      </c>
    </row>
    <row r="114" spans="1:14" s="39" customFormat="1" ht="30" x14ac:dyDescent="0.25">
      <c r="A114" s="30" t="s">
        <v>366</v>
      </c>
      <c r="B114" s="29" t="s">
        <v>148</v>
      </c>
      <c r="C114" s="25" t="s">
        <v>43</v>
      </c>
      <c r="D114" s="35">
        <v>1.583E-3</v>
      </c>
      <c r="E114" s="34">
        <v>10682.87</v>
      </c>
      <c r="F114" s="33" t="s">
        <v>377</v>
      </c>
      <c r="G114" s="34">
        <f t="shared" si="5"/>
        <v>16.920000000000002</v>
      </c>
      <c r="H114" s="33" t="s">
        <v>377</v>
      </c>
      <c r="I114" s="32">
        <v>19076.7</v>
      </c>
      <c r="J114" s="31" t="s">
        <v>12</v>
      </c>
    </row>
    <row r="115" spans="1:14" s="39" customFormat="1" ht="60" x14ac:dyDescent="0.25">
      <c r="A115" s="30" t="s">
        <v>367</v>
      </c>
      <c r="B115" s="29" t="s">
        <v>149</v>
      </c>
      <c r="C115" s="25" t="s">
        <v>43</v>
      </c>
      <c r="D115" s="33">
        <v>1.7746999999999999E-2</v>
      </c>
      <c r="E115" s="34">
        <v>4535.91</v>
      </c>
      <c r="F115" s="33" t="s">
        <v>377</v>
      </c>
      <c r="G115" s="34">
        <f t="shared" si="5"/>
        <v>80.5</v>
      </c>
      <c r="H115" s="33" t="s">
        <v>377</v>
      </c>
      <c r="I115" s="32">
        <v>90745.3</v>
      </c>
      <c r="J115" s="31" t="s">
        <v>12</v>
      </c>
    </row>
    <row r="116" spans="1:14" s="39" customFormat="1" ht="30" x14ac:dyDescent="0.25">
      <c r="A116" s="30" t="s">
        <v>86</v>
      </c>
      <c r="B116" s="29" t="s">
        <v>150</v>
      </c>
      <c r="C116" s="25" t="s">
        <v>43</v>
      </c>
      <c r="D116" s="35">
        <v>2.212E-3</v>
      </c>
      <c r="E116" s="34">
        <v>35414.400000000001</v>
      </c>
      <c r="F116" s="33" t="s">
        <v>377</v>
      </c>
      <c r="G116" s="34">
        <f t="shared" si="5"/>
        <v>78.319999999999993</v>
      </c>
      <c r="H116" s="33" t="s">
        <v>377</v>
      </c>
      <c r="I116" s="32">
        <v>88288.1</v>
      </c>
      <c r="J116" s="31" t="s">
        <v>12</v>
      </c>
    </row>
    <row r="117" spans="1:14" s="39" customFormat="1" ht="30" x14ac:dyDescent="0.25">
      <c r="A117" s="30" t="s">
        <v>87</v>
      </c>
      <c r="B117" s="29" t="s">
        <v>151</v>
      </c>
      <c r="C117" s="25" t="s">
        <v>43</v>
      </c>
      <c r="D117" s="35">
        <v>3.8899999999999998E-3</v>
      </c>
      <c r="E117" s="34">
        <v>4927.6499999999996</v>
      </c>
      <c r="F117" s="33" t="s">
        <v>377</v>
      </c>
      <c r="G117" s="34">
        <f t="shared" si="5"/>
        <v>18.899999999999999</v>
      </c>
      <c r="H117" s="33" t="s">
        <v>377</v>
      </c>
      <c r="I117" s="32">
        <v>21309.4</v>
      </c>
      <c r="J117" s="31" t="s">
        <v>12</v>
      </c>
    </row>
    <row r="118" spans="1:14" s="39" customFormat="1" ht="30" x14ac:dyDescent="0.25">
      <c r="A118" s="30" t="s">
        <v>120</v>
      </c>
      <c r="B118" s="29" t="s">
        <v>152</v>
      </c>
      <c r="C118" s="25" t="s">
        <v>41</v>
      </c>
      <c r="D118" s="35">
        <v>5.7019999999999996E-3</v>
      </c>
      <c r="E118" s="34">
        <v>1324.4</v>
      </c>
      <c r="F118" s="33" t="s">
        <v>377</v>
      </c>
      <c r="G118" s="34">
        <f t="shared" si="5"/>
        <v>7.55</v>
      </c>
      <c r="H118" s="33" t="s">
        <v>377</v>
      </c>
      <c r="I118" s="32">
        <f>8513.2</f>
        <v>8513.2000000000007</v>
      </c>
      <c r="J118" s="31"/>
    </row>
    <row r="119" spans="1:14" s="39" customFormat="1" ht="30" x14ac:dyDescent="0.25">
      <c r="A119" s="30" t="s">
        <v>88</v>
      </c>
      <c r="B119" s="29" t="s">
        <v>153</v>
      </c>
      <c r="C119" s="25" t="s">
        <v>41</v>
      </c>
      <c r="D119" s="35">
        <v>5.7019999999999996E-3</v>
      </c>
      <c r="E119" s="34">
        <v>1324.4</v>
      </c>
      <c r="F119" s="33" t="s">
        <v>377</v>
      </c>
      <c r="G119" s="34">
        <f t="shared" si="5"/>
        <v>7.55</v>
      </c>
      <c r="H119" s="33" t="s">
        <v>377</v>
      </c>
      <c r="I119" s="32">
        <f>8513.2</f>
        <v>8513.2000000000007</v>
      </c>
      <c r="J119" s="31" t="s">
        <v>12</v>
      </c>
    </row>
    <row r="120" spans="1:14" s="39" customFormat="1" ht="30" x14ac:dyDescent="0.25">
      <c r="A120" s="30" t="s">
        <v>332</v>
      </c>
      <c r="B120" s="29" t="s">
        <v>154</v>
      </c>
      <c r="C120" s="25" t="s">
        <v>41</v>
      </c>
      <c r="D120" s="33">
        <v>0.26173600000000002</v>
      </c>
      <c r="E120" s="34">
        <v>2661.1</v>
      </c>
      <c r="F120" s="33" t="s">
        <v>377</v>
      </c>
      <c r="G120" s="34">
        <f t="shared" si="5"/>
        <v>696.51</v>
      </c>
      <c r="H120" s="33" t="s">
        <v>377</v>
      </c>
      <c r="I120" s="32">
        <v>785144.3</v>
      </c>
      <c r="J120" s="31" t="s">
        <v>12</v>
      </c>
      <c r="K120" s="47"/>
    </row>
    <row r="121" spans="1:14" s="39" customFormat="1" ht="30" x14ac:dyDescent="0.25">
      <c r="A121" s="30" t="s">
        <v>368</v>
      </c>
      <c r="B121" s="29" t="s">
        <v>155</v>
      </c>
      <c r="C121" s="25" t="s">
        <v>41</v>
      </c>
      <c r="D121" s="35">
        <v>4.505E-2</v>
      </c>
      <c r="E121" s="34">
        <v>3757.1</v>
      </c>
      <c r="F121" s="33" t="s">
        <v>377</v>
      </c>
      <c r="G121" s="34">
        <f t="shared" si="5"/>
        <v>169.26</v>
      </c>
      <c r="H121" s="33" t="s">
        <v>377</v>
      </c>
      <c r="I121" s="32">
        <v>190796.79999999999</v>
      </c>
      <c r="J121" s="31" t="s">
        <v>12</v>
      </c>
    </row>
    <row r="122" spans="1:14" s="39" customFormat="1" ht="30" x14ac:dyDescent="0.25">
      <c r="A122" s="30" t="s">
        <v>334</v>
      </c>
      <c r="B122" s="29" t="s">
        <v>156</v>
      </c>
      <c r="C122" s="25" t="s">
        <v>41</v>
      </c>
      <c r="D122" s="35">
        <v>5.9799999999999999E-2</v>
      </c>
      <c r="E122" s="34">
        <v>1418.5</v>
      </c>
      <c r="F122" s="33" t="s">
        <v>377</v>
      </c>
      <c r="G122" s="34">
        <f t="shared" si="5"/>
        <v>84.83</v>
      </c>
      <c r="H122" s="33" t="s">
        <v>377</v>
      </c>
      <c r="I122" s="32">
        <v>95621.1</v>
      </c>
      <c r="J122" s="31" t="s">
        <v>12</v>
      </c>
    </row>
    <row r="123" spans="1:14" s="39" customFormat="1" ht="30" x14ac:dyDescent="0.25">
      <c r="A123" s="30" t="s">
        <v>335</v>
      </c>
      <c r="B123" s="29" t="s">
        <v>157</v>
      </c>
      <c r="C123" s="25" t="s">
        <v>41</v>
      </c>
      <c r="D123" s="35">
        <v>0.125224</v>
      </c>
      <c r="E123" s="34">
        <v>3154.3</v>
      </c>
      <c r="F123" s="33" t="s">
        <v>377</v>
      </c>
      <c r="G123" s="34">
        <f t="shared" si="5"/>
        <v>394.99</v>
      </c>
      <c r="H123" s="33" t="s">
        <v>377</v>
      </c>
      <c r="I123" s="32">
        <v>445261</v>
      </c>
      <c r="J123" s="31" t="s">
        <v>12</v>
      </c>
    </row>
    <row r="124" spans="1:14" s="39" customFormat="1" ht="30" x14ac:dyDescent="0.25">
      <c r="A124" s="30" t="s">
        <v>94</v>
      </c>
      <c r="B124" s="86" t="s">
        <v>158</v>
      </c>
      <c r="C124" s="85" t="s">
        <v>41</v>
      </c>
      <c r="D124" s="35">
        <v>2.2207000000000001E-2</v>
      </c>
      <c r="E124" s="34">
        <v>2318.8000000000002</v>
      </c>
      <c r="F124" s="33" t="s">
        <v>377</v>
      </c>
      <c r="G124" s="34">
        <f t="shared" si="5"/>
        <v>25.75</v>
      </c>
      <c r="H124" s="33" t="s">
        <v>377</v>
      </c>
      <c r="I124" s="32">
        <v>29023.3</v>
      </c>
      <c r="J124" s="31" t="s">
        <v>12</v>
      </c>
      <c r="K124" s="88"/>
      <c r="L124" s="88"/>
      <c r="M124" s="88"/>
      <c r="N124" s="88"/>
    </row>
    <row r="125" spans="1:14" s="39" customFormat="1" ht="60" x14ac:dyDescent="0.25">
      <c r="A125" s="30" t="s">
        <v>369</v>
      </c>
      <c r="B125" s="29" t="s">
        <v>159</v>
      </c>
      <c r="C125" s="25" t="s">
        <v>23</v>
      </c>
      <c r="D125" s="33">
        <v>6.7347000000000004E-2</v>
      </c>
      <c r="E125" s="34">
        <v>33066.67</v>
      </c>
      <c r="F125" s="33" t="s">
        <v>377</v>
      </c>
      <c r="G125" s="34">
        <f t="shared" si="5"/>
        <v>2226.9499999999998</v>
      </c>
      <c r="H125" s="33" t="s">
        <v>377</v>
      </c>
      <c r="I125" s="32">
        <v>2510355.2000000002</v>
      </c>
      <c r="J125" s="33" t="s">
        <v>12</v>
      </c>
      <c r="K125" s="39">
        <f>G125*1127.261</f>
        <v>2510353.8839500002</v>
      </c>
    </row>
    <row r="126" spans="1:14" s="39" customFormat="1" ht="30" x14ac:dyDescent="0.25">
      <c r="A126" s="30" t="s">
        <v>337</v>
      </c>
      <c r="B126" s="29" t="s">
        <v>160</v>
      </c>
      <c r="C126" s="25" t="s">
        <v>23</v>
      </c>
      <c r="D126" s="33">
        <v>9.6050000000000007E-3</v>
      </c>
      <c r="E126" s="34">
        <v>82515.63</v>
      </c>
      <c r="F126" s="33" t="s">
        <v>377</v>
      </c>
      <c r="G126" s="34">
        <f t="shared" si="5"/>
        <v>792.54</v>
      </c>
      <c r="H126" s="33" t="s">
        <v>377</v>
      </c>
      <c r="I126" s="32">
        <v>893396.8</v>
      </c>
      <c r="J126" s="31" t="s">
        <v>12</v>
      </c>
      <c r="K126" s="39">
        <f>G126*1127.261</f>
        <v>893399.43293999997</v>
      </c>
    </row>
    <row r="127" spans="1:14" s="39" customFormat="1" ht="30" x14ac:dyDescent="0.25">
      <c r="A127" s="30" t="s">
        <v>338</v>
      </c>
      <c r="B127" s="29" t="s">
        <v>161</v>
      </c>
      <c r="C127" s="25" t="s">
        <v>23</v>
      </c>
      <c r="D127" s="35">
        <v>9.1E-4</v>
      </c>
      <c r="E127" s="34">
        <v>108861.2</v>
      </c>
      <c r="F127" s="33" t="s">
        <v>377</v>
      </c>
      <c r="G127" s="34">
        <f t="shared" si="5"/>
        <v>99.08</v>
      </c>
      <c r="H127" s="33" t="s">
        <v>377</v>
      </c>
      <c r="I127" s="32">
        <v>111691.6</v>
      </c>
      <c r="J127" s="31" t="s">
        <v>12</v>
      </c>
      <c r="K127" s="39">
        <f>G127*1127.261</f>
        <v>111689.01988000001</v>
      </c>
    </row>
    <row r="128" spans="1:14" s="39" customFormat="1" ht="30" x14ac:dyDescent="0.25">
      <c r="A128" s="30" t="s">
        <v>96</v>
      </c>
      <c r="B128" s="29" t="s">
        <v>162</v>
      </c>
      <c r="C128" s="25" t="s">
        <v>23</v>
      </c>
      <c r="D128" s="35">
        <v>6.9499999999999998E-4</v>
      </c>
      <c r="E128" s="34">
        <v>113596</v>
      </c>
      <c r="F128" s="33" t="s">
        <v>377</v>
      </c>
      <c r="G128" s="34">
        <v>78.900000000000006</v>
      </c>
      <c r="H128" s="33" t="s">
        <v>377</v>
      </c>
      <c r="I128" s="32">
        <v>88945.7</v>
      </c>
      <c r="J128" s="31" t="s">
        <v>12</v>
      </c>
      <c r="K128" s="39">
        <f>G128*1127.261</f>
        <v>88940.892900000006</v>
      </c>
    </row>
    <row r="129" spans="1:12" s="39" customFormat="1" ht="30" x14ac:dyDescent="0.25">
      <c r="A129" s="30" t="s">
        <v>122</v>
      </c>
      <c r="B129" s="29" t="s">
        <v>163</v>
      </c>
      <c r="C129" s="25" t="s">
        <v>23</v>
      </c>
      <c r="D129" s="25">
        <v>0</v>
      </c>
      <c r="E129" s="25">
        <v>0</v>
      </c>
      <c r="F129" s="25"/>
      <c r="G129" s="25">
        <v>0</v>
      </c>
      <c r="H129" s="25"/>
      <c r="I129" s="25">
        <v>0</v>
      </c>
      <c r="J129" s="25"/>
    </row>
    <row r="130" spans="1:12" s="39" customFormat="1" ht="60" x14ac:dyDescent="0.25">
      <c r="A130" s="30" t="s">
        <v>219</v>
      </c>
      <c r="B130" s="29" t="s">
        <v>164</v>
      </c>
      <c r="C130" s="25" t="s">
        <v>44</v>
      </c>
      <c r="D130" s="33">
        <v>0.17302100000000001</v>
      </c>
      <c r="E130" s="34">
        <v>51453.1</v>
      </c>
      <c r="F130" s="33" t="s">
        <v>12</v>
      </c>
      <c r="G130" s="34">
        <f>I130/$L$142*1000</f>
        <v>8902.4699999999993</v>
      </c>
      <c r="H130" s="33" t="s">
        <v>12</v>
      </c>
      <c r="I130" s="32">
        <v>10035412.6</v>
      </c>
      <c r="J130" s="33" t="s">
        <v>12</v>
      </c>
      <c r="K130" s="39">
        <f>G130*1127.261</f>
        <v>10035407.23467</v>
      </c>
    </row>
    <row r="131" spans="1:12" s="39" customFormat="1" ht="30" x14ac:dyDescent="0.25">
      <c r="A131" s="30" t="s">
        <v>370</v>
      </c>
      <c r="B131" s="29" t="s">
        <v>165</v>
      </c>
      <c r="C131" s="25" t="s">
        <v>44</v>
      </c>
      <c r="D131" s="35">
        <v>1.0265E-2</v>
      </c>
      <c r="E131" s="34">
        <v>98258.3</v>
      </c>
      <c r="F131" s="33" t="s">
        <v>377</v>
      </c>
      <c r="G131" s="34">
        <f>I131/$L$142*1000</f>
        <v>1008.59</v>
      </c>
      <c r="H131" s="33" t="s">
        <v>377</v>
      </c>
      <c r="I131" s="32">
        <v>1136946.8</v>
      </c>
      <c r="J131" s="31" t="s">
        <v>12</v>
      </c>
    </row>
    <row r="132" spans="1:12" s="39" customFormat="1" ht="45" x14ac:dyDescent="0.25">
      <c r="A132" s="30" t="s">
        <v>101</v>
      </c>
      <c r="B132" s="29" t="s">
        <v>166</v>
      </c>
      <c r="C132" s="25" t="s">
        <v>44</v>
      </c>
      <c r="D132" s="35">
        <v>2.3270000000000001E-3</v>
      </c>
      <c r="E132" s="34">
        <v>193720.9</v>
      </c>
      <c r="F132" s="33" t="s">
        <v>377</v>
      </c>
      <c r="G132" s="34">
        <v>450.77</v>
      </c>
      <c r="H132" s="33" t="s">
        <v>377</v>
      </c>
      <c r="I132" s="32">
        <v>508129.9</v>
      </c>
      <c r="J132" s="31" t="s">
        <v>12</v>
      </c>
    </row>
    <row r="133" spans="1:12" s="39" customFormat="1" ht="45" x14ac:dyDescent="0.25">
      <c r="A133" s="30" t="s">
        <v>102</v>
      </c>
      <c r="B133" s="29" t="s">
        <v>167</v>
      </c>
      <c r="C133" s="25" t="s">
        <v>44</v>
      </c>
      <c r="D133" s="35">
        <v>5.3200000000000003E-4</v>
      </c>
      <c r="E133" s="34">
        <v>254744.6</v>
      </c>
      <c r="F133" s="33" t="s">
        <v>377</v>
      </c>
      <c r="G133" s="34">
        <v>135.59</v>
      </c>
      <c r="H133" s="33" t="s">
        <v>377</v>
      </c>
      <c r="I133" s="32">
        <v>152846.79999999999</v>
      </c>
      <c r="J133" s="31" t="s">
        <v>12</v>
      </c>
    </row>
    <row r="134" spans="1:12" s="39" customFormat="1" ht="30" x14ac:dyDescent="0.25">
      <c r="A134" s="30" t="s">
        <v>103</v>
      </c>
      <c r="B134" s="29" t="s">
        <v>168</v>
      </c>
      <c r="C134" s="25" t="s">
        <v>44</v>
      </c>
      <c r="D134" s="35">
        <v>8.8999999999999995E-5</v>
      </c>
      <c r="E134" s="34">
        <v>306509.2</v>
      </c>
      <c r="F134" s="33" t="s">
        <v>12</v>
      </c>
      <c r="G134" s="34">
        <f>I134/$L$142*1000</f>
        <v>27.19</v>
      </c>
      <c r="H134" s="33" t="s">
        <v>12</v>
      </c>
      <c r="I134" s="32">
        <v>30650.9</v>
      </c>
      <c r="J134" s="31" t="s">
        <v>12</v>
      </c>
    </row>
    <row r="135" spans="1:12" s="39" customFormat="1" ht="45" x14ac:dyDescent="0.25">
      <c r="A135" s="30" t="s">
        <v>109</v>
      </c>
      <c r="B135" s="29" t="s">
        <v>169</v>
      </c>
      <c r="C135" s="25" t="s">
        <v>44</v>
      </c>
      <c r="D135" s="35">
        <v>4.7199999999999998E-4</v>
      </c>
      <c r="E135" s="34">
        <v>199504.5</v>
      </c>
      <c r="F135" s="33" t="s">
        <v>377</v>
      </c>
      <c r="G135" s="34">
        <f>I135/$L$142*1000</f>
        <v>94.15</v>
      </c>
      <c r="H135" s="33" t="s">
        <v>377</v>
      </c>
      <c r="I135" s="32">
        <v>106136.4</v>
      </c>
      <c r="J135" s="31" t="s">
        <v>12</v>
      </c>
    </row>
    <row r="136" spans="1:12" s="39" customFormat="1" ht="30" x14ac:dyDescent="0.25">
      <c r="A136" s="30" t="s">
        <v>340</v>
      </c>
      <c r="B136" s="29" t="s">
        <v>170</v>
      </c>
      <c r="C136" s="25" t="s">
        <v>44</v>
      </c>
      <c r="D136" s="46">
        <v>4.0600000000000002E-3</v>
      </c>
      <c r="E136" s="45">
        <v>190739.87</v>
      </c>
      <c r="F136" s="46" t="s">
        <v>12</v>
      </c>
      <c r="G136" s="34">
        <f>I136/$L$142*1000</f>
        <v>775.13</v>
      </c>
      <c r="H136" s="46" t="s">
        <v>12</v>
      </c>
      <c r="I136" s="45">
        <v>873779.34</v>
      </c>
      <c r="J136" s="25" t="s">
        <v>12</v>
      </c>
    </row>
    <row r="137" spans="1:12" s="39" customFormat="1" x14ac:dyDescent="0.25">
      <c r="A137" s="30" t="s">
        <v>45</v>
      </c>
      <c r="B137" s="29" t="s">
        <v>171</v>
      </c>
      <c r="C137" s="25" t="s">
        <v>12</v>
      </c>
      <c r="D137" s="25" t="s">
        <v>12</v>
      </c>
      <c r="E137" s="25" t="s">
        <v>12</v>
      </c>
      <c r="F137" s="25" t="s">
        <v>12</v>
      </c>
      <c r="G137" s="25" t="s">
        <v>12</v>
      </c>
      <c r="H137" s="25" t="s">
        <v>12</v>
      </c>
      <c r="I137" s="25" t="s">
        <v>12</v>
      </c>
      <c r="J137" s="25" t="s">
        <v>12</v>
      </c>
    </row>
    <row r="138" spans="1:12" s="39" customFormat="1" ht="30" x14ac:dyDescent="0.25">
      <c r="A138" s="30" t="s">
        <v>371</v>
      </c>
      <c r="B138" s="29" t="s">
        <v>172</v>
      </c>
      <c r="C138" s="25" t="s">
        <v>46</v>
      </c>
      <c r="D138" s="33">
        <v>3.9870000000000001E-3</v>
      </c>
      <c r="E138" s="34">
        <v>25427.7</v>
      </c>
      <c r="F138" s="33" t="s">
        <v>377</v>
      </c>
      <c r="G138" s="34">
        <f>I138/$L$142*1000</f>
        <v>101.37</v>
      </c>
      <c r="H138" s="33" t="s">
        <v>377</v>
      </c>
      <c r="I138" s="32">
        <v>114272.1</v>
      </c>
      <c r="J138" s="31" t="s">
        <v>12</v>
      </c>
    </row>
    <row r="139" spans="1:12" s="39" customFormat="1" ht="45" x14ac:dyDescent="0.25">
      <c r="A139" s="30" t="s">
        <v>372</v>
      </c>
      <c r="B139" s="29" t="s">
        <v>173</v>
      </c>
      <c r="C139" s="25" t="s">
        <v>23</v>
      </c>
      <c r="D139" s="33">
        <v>1.9910000000000001E-3</v>
      </c>
      <c r="E139" s="34">
        <v>28039.200000000001</v>
      </c>
      <c r="F139" s="33" t="s">
        <v>377</v>
      </c>
      <c r="G139" s="34">
        <f>I139/$L$142*1000</f>
        <v>55.82</v>
      </c>
      <c r="H139" s="33" t="s">
        <v>377</v>
      </c>
      <c r="I139" s="32">
        <v>62920</v>
      </c>
      <c r="J139" s="31" t="s">
        <v>12</v>
      </c>
    </row>
    <row r="140" spans="1:12" s="39" customFormat="1" ht="45" x14ac:dyDescent="0.25">
      <c r="A140" s="30" t="s">
        <v>343</v>
      </c>
      <c r="B140" s="29" t="s">
        <v>174</v>
      </c>
      <c r="C140" s="25" t="s">
        <v>44</v>
      </c>
      <c r="D140" s="33">
        <v>6.0540000000000004E-3</v>
      </c>
      <c r="E140" s="34">
        <v>57952.08</v>
      </c>
      <c r="F140" s="33" t="s">
        <v>377</v>
      </c>
      <c r="G140" s="34">
        <f>I140/$L$142*1000</f>
        <v>350.87</v>
      </c>
      <c r="H140" s="33" t="s">
        <v>377</v>
      </c>
      <c r="I140" s="32">
        <v>395522.9</v>
      </c>
      <c r="J140" s="31" t="s">
        <v>12</v>
      </c>
    </row>
    <row r="141" spans="1:12" s="39" customFormat="1" x14ac:dyDescent="0.25">
      <c r="A141" s="30" t="s">
        <v>52</v>
      </c>
      <c r="B141" s="29" t="s">
        <v>175</v>
      </c>
      <c r="C141" s="25" t="s">
        <v>49</v>
      </c>
      <c r="D141" s="33" t="s">
        <v>12</v>
      </c>
      <c r="E141" s="33" t="s">
        <v>12</v>
      </c>
      <c r="F141" s="33">
        <v>9</v>
      </c>
      <c r="G141" s="34">
        <v>167.7</v>
      </c>
      <c r="H141" s="33" t="s">
        <v>377</v>
      </c>
      <c r="I141" s="32">
        <v>189037.1</v>
      </c>
      <c r="J141" s="31" t="s">
        <v>12</v>
      </c>
    </row>
    <row r="142" spans="1:12" s="39" customFormat="1" ht="60" x14ac:dyDescent="0.25">
      <c r="A142" s="30" t="s">
        <v>375</v>
      </c>
      <c r="B142" s="29" t="s">
        <v>176</v>
      </c>
      <c r="C142" s="25" t="s">
        <v>49</v>
      </c>
      <c r="D142" s="25" t="s">
        <v>12</v>
      </c>
      <c r="E142" s="25" t="s">
        <v>12</v>
      </c>
      <c r="F142" s="25" t="s">
        <v>12</v>
      </c>
      <c r="G142" s="27">
        <f>G187</f>
        <v>0</v>
      </c>
      <c r="H142" s="25" t="s">
        <v>12</v>
      </c>
      <c r="I142" s="26">
        <f>I187</f>
        <v>0</v>
      </c>
      <c r="J142" s="25" t="s">
        <v>12</v>
      </c>
      <c r="K142" s="44" t="s">
        <v>378</v>
      </c>
      <c r="L142" s="43">
        <v>1127261</v>
      </c>
    </row>
    <row r="143" spans="1:12" s="39" customFormat="1" ht="30" x14ac:dyDescent="0.25">
      <c r="A143" s="30" t="s">
        <v>319</v>
      </c>
      <c r="B143" s="29" t="s">
        <v>177</v>
      </c>
      <c r="C143" s="25" t="s">
        <v>14</v>
      </c>
      <c r="D143" s="33"/>
      <c r="E143" s="34"/>
      <c r="F143" s="33" t="s">
        <v>377</v>
      </c>
      <c r="G143" s="34"/>
      <c r="H143" s="33" t="s">
        <v>377</v>
      </c>
      <c r="I143" s="32"/>
      <c r="J143" s="31" t="s">
        <v>12</v>
      </c>
    </row>
    <row r="144" spans="1:12" s="39" customFormat="1" ht="30" x14ac:dyDescent="0.25">
      <c r="A144" s="30" t="s">
        <v>40</v>
      </c>
      <c r="B144" s="29" t="s">
        <v>178</v>
      </c>
      <c r="C144" s="25" t="s">
        <v>12</v>
      </c>
      <c r="D144" s="25" t="s">
        <v>12</v>
      </c>
      <c r="E144" s="25" t="s">
        <v>12</v>
      </c>
      <c r="F144" s="25" t="s">
        <v>12</v>
      </c>
      <c r="G144" s="25" t="s">
        <v>12</v>
      </c>
      <c r="H144" s="25" t="s">
        <v>12</v>
      </c>
      <c r="I144" s="25" t="s">
        <v>12</v>
      </c>
      <c r="J144" s="25" t="s">
        <v>12</v>
      </c>
    </row>
    <row r="145" spans="1:12" s="39" customFormat="1" x14ac:dyDescent="0.25">
      <c r="A145" s="30" t="s">
        <v>108</v>
      </c>
      <c r="B145" s="29" t="s">
        <v>181</v>
      </c>
      <c r="C145" s="25" t="s">
        <v>12</v>
      </c>
      <c r="D145" s="25" t="s">
        <v>12</v>
      </c>
      <c r="E145" s="25" t="s">
        <v>12</v>
      </c>
      <c r="F145" s="25" t="s">
        <v>12</v>
      </c>
      <c r="G145" s="25" t="s">
        <v>12</v>
      </c>
      <c r="H145" s="25" t="s">
        <v>12</v>
      </c>
      <c r="I145" s="25" t="s">
        <v>12</v>
      </c>
      <c r="J145" s="25" t="s">
        <v>12</v>
      </c>
    </row>
    <row r="146" spans="1:12" s="39" customFormat="1" ht="30" x14ac:dyDescent="0.25">
      <c r="A146" s="30" t="s">
        <v>320</v>
      </c>
      <c r="B146" s="29" t="s">
        <v>182</v>
      </c>
      <c r="C146" s="25" t="s">
        <v>41</v>
      </c>
      <c r="D146" s="35"/>
      <c r="E146" s="34"/>
      <c r="F146" s="33" t="s">
        <v>377</v>
      </c>
      <c r="G146" s="34"/>
      <c r="H146" s="33" t="s">
        <v>377</v>
      </c>
      <c r="I146" s="32"/>
      <c r="J146" s="31" t="s">
        <v>12</v>
      </c>
      <c r="L146" s="17"/>
    </row>
    <row r="147" spans="1:12" s="39" customFormat="1" ht="30" x14ac:dyDescent="0.25">
      <c r="A147" s="30" t="s">
        <v>321</v>
      </c>
      <c r="B147" s="29" t="s">
        <v>179</v>
      </c>
      <c r="C147" s="25" t="s">
        <v>41</v>
      </c>
      <c r="D147" s="35"/>
      <c r="E147" s="34"/>
      <c r="F147" s="33" t="s">
        <v>377</v>
      </c>
      <c r="G147" s="34"/>
      <c r="H147" s="33" t="s">
        <v>377</v>
      </c>
      <c r="I147" s="32"/>
      <c r="J147" s="31" t="s">
        <v>12</v>
      </c>
    </row>
    <row r="148" spans="1:12" s="39" customFormat="1" ht="30" x14ac:dyDescent="0.25">
      <c r="A148" s="30" t="s">
        <v>322</v>
      </c>
      <c r="B148" s="29" t="s">
        <v>220</v>
      </c>
      <c r="C148" s="25" t="s">
        <v>41</v>
      </c>
      <c r="D148" s="33"/>
      <c r="E148" s="34"/>
      <c r="F148" s="33" t="s">
        <v>377</v>
      </c>
      <c r="G148" s="34"/>
      <c r="H148" s="33" t="s">
        <v>377</v>
      </c>
      <c r="I148" s="32"/>
      <c r="J148" s="31" t="s">
        <v>12</v>
      </c>
    </row>
    <row r="149" spans="1:12" s="39" customFormat="1" ht="30" x14ac:dyDescent="0.25">
      <c r="A149" s="30" t="s">
        <v>81</v>
      </c>
      <c r="B149" s="29" t="s">
        <v>183</v>
      </c>
      <c r="C149" s="25" t="s">
        <v>41</v>
      </c>
      <c r="D149" s="33"/>
      <c r="E149" s="34"/>
      <c r="F149" s="33" t="s">
        <v>377</v>
      </c>
      <c r="G149" s="34"/>
      <c r="H149" s="33" t="s">
        <v>377</v>
      </c>
      <c r="I149" s="32"/>
      <c r="J149" s="31" t="s">
        <v>12</v>
      </c>
    </row>
    <row r="150" spans="1:12" s="39" customFormat="1" ht="30" x14ac:dyDescent="0.25">
      <c r="A150" s="30" t="s">
        <v>79</v>
      </c>
      <c r="B150" s="29" t="s">
        <v>221</v>
      </c>
      <c r="C150" s="25" t="s">
        <v>41</v>
      </c>
      <c r="D150" s="33"/>
      <c r="E150" s="34"/>
      <c r="F150" s="33" t="s">
        <v>377</v>
      </c>
      <c r="G150" s="34"/>
      <c r="H150" s="33" t="s">
        <v>377</v>
      </c>
      <c r="I150" s="32"/>
      <c r="J150" s="31" t="s">
        <v>12</v>
      </c>
    </row>
    <row r="151" spans="1:12" s="39" customFormat="1" ht="30" x14ac:dyDescent="0.25">
      <c r="A151" s="30" t="s">
        <v>80</v>
      </c>
      <c r="B151" s="29" t="s">
        <v>222</v>
      </c>
      <c r="C151" s="25" t="s">
        <v>41</v>
      </c>
      <c r="D151" s="33"/>
      <c r="E151" s="34"/>
      <c r="F151" s="33" t="s">
        <v>377</v>
      </c>
      <c r="G151" s="34"/>
      <c r="H151" s="33" t="s">
        <v>377</v>
      </c>
      <c r="I151" s="32"/>
      <c r="J151" s="31" t="s">
        <v>12</v>
      </c>
    </row>
    <row r="152" spans="1:12" s="39" customFormat="1" x14ac:dyDescent="0.25">
      <c r="A152" s="30" t="s">
        <v>323</v>
      </c>
      <c r="B152" s="29" t="s">
        <v>184</v>
      </c>
      <c r="C152" s="25" t="s">
        <v>42</v>
      </c>
      <c r="D152" s="35"/>
      <c r="E152" s="34"/>
      <c r="F152" s="33" t="s">
        <v>377</v>
      </c>
      <c r="G152" s="34"/>
      <c r="H152" s="33" t="s">
        <v>377</v>
      </c>
      <c r="I152" s="32"/>
      <c r="J152" s="31" t="s">
        <v>12</v>
      </c>
    </row>
    <row r="153" spans="1:12" s="39" customFormat="1" x14ac:dyDescent="0.25">
      <c r="A153" s="30" t="s">
        <v>324</v>
      </c>
      <c r="B153" s="29" t="s">
        <v>223</v>
      </c>
      <c r="C153" s="25" t="s">
        <v>19</v>
      </c>
      <c r="D153" s="33"/>
      <c r="E153" s="34"/>
      <c r="F153" s="33" t="s">
        <v>377</v>
      </c>
      <c r="G153" s="34"/>
      <c r="H153" s="33" t="s">
        <v>377</v>
      </c>
      <c r="I153" s="32"/>
      <c r="J153" s="31" t="s">
        <v>12</v>
      </c>
    </row>
    <row r="154" spans="1:12" s="39" customFormat="1" x14ac:dyDescent="0.25">
      <c r="A154" s="30" t="s">
        <v>325</v>
      </c>
      <c r="B154" s="29" t="s">
        <v>224</v>
      </c>
      <c r="C154" s="25" t="s">
        <v>21</v>
      </c>
      <c r="D154" s="35"/>
      <c r="E154" s="34"/>
      <c r="F154" s="33" t="s">
        <v>377</v>
      </c>
      <c r="G154" s="34"/>
      <c r="H154" s="33" t="s">
        <v>377</v>
      </c>
      <c r="I154" s="32"/>
      <c r="J154" s="31" t="s">
        <v>12</v>
      </c>
    </row>
    <row r="155" spans="1:12" s="39" customFormat="1" ht="30" x14ac:dyDescent="0.25">
      <c r="A155" s="30" t="s">
        <v>119</v>
      </c>
      <c r="B155" s="29" t="s">
        <v>225</v>
      </c>
      <c r="C155" s="25" t="s">
        <v>43</v>
      </c>
      <c r="D155" s="42"/>
      <c r="E155" s="41"/>
      <c r="F155" s="33" t="s">
        <v>377</v>
      </c>
      <c r="G155" s="34"/>
      <c r="H155" s="33" t="s">
        <v>377</v>
      </c>
      <c r="I155" s="40"/>
      <c r="J155" s="31" t="s">
        <v>12</v>
      </c>
    </row>
    <row r="156" spans="1:12" s="39" customFormat="1" ht="30" x14ac:dyDescent="0.25">
      <c r="A156" s="30" t="s">
        <v>326</v>
      </c>
      <c r="B156" s="29" t="s">
        <v>226</v>
      </c>
      <c r="C156" s="25" t="s">
        <v>43</v>
      </c>
      <c r="D156" s="35"/>
      <c r="E156" s="34"/>
      <c r="F156" s="33" t="s">
        <v>377</v>
      </c>
      <c r="G156" s="34"/>
      <c r="H156" s="33" t="s">
        <v>377</v>
      </c>
      <c r="I156" s="32"/>
      <c r="J156" s="31" t="s">
        <v>12</v>
      </c>
    </row>
    <row r="157" spans="1:12" s="39" customFormat="1" ht="30" x14ac:dyDescent="0.25">
      <c r="A157" s="30" t="s">
        <v>327</v>
      </c>
      <c r="B157" s="29" t="s">
        <v>227</v>
      </c>
      <c r="C157" s="25" t="s">
        <v>43</v>
      </c>
      <c r="D157" s="33"/>
      <c r="E157" s="34"/>
      <c r="F157" s="33" t="s">
        <v>377</v>
      </c>
      <c r="G157" s="34"/>
      <c r="H157" s="33" t="s">
        <v>377</v>
      </c>
      <c r="I157" s="32"/>
      <c r="J157" s="31" t="s">
        <v>12</v>
      </c>
    </row>
    <row r="158" spans="1:12" s="39" customFormat="1" ht="30" x14ac:dyDescent="0.25">
      <c r="A158" s="30" t="s">
        <v>328</v>
      </c>
      <c r="B158" s="29" t="s">
        <v>228</v>
      </c>
      <c r="C158" s="25" t="s">
        <v>43</v>
      </c>
      <c r="D158" s="35"/>
      <c r="E158" s="34"/>
      <c r="F158" s="33" t="s">
        <v>377</v>
      </c>
      <c r="G158" s="34"/>
      <c r="H158" s="33" t="s">
        <v>377</v>
      </c>
      <c r="I158" s="32"/>
      <c r="J158" s="31" t="s">
        <v>12</v>
      </c>
    </row>
    <row r="159" spans="1:12" s="39" customFormat="1" ht="30" x14ac:dyDescent="0.25">
      <c r="A159" s="30" t="s">
        <v>329</v>
      </c>
      <c r="B159" s="29" t="s">
        <v>229</v>
      </c>
      <c r="C159" s="25" t="s">
        <v>43</v>
      </c>
      <c r="D159" s="33"/>
      <c r="E159" s="34"/>
      <c r="F159" s="33" t="s">
        <v>377</v>
      </c>
      <c r="G159" s="34"/>
      <c r="H159" s="33" t="s">
        <v>377</v>
      </c>
      <c r="I159" s="32"/>
      <c r="J159" s="31" t="s">
        <v>12</v>
      </c>
    </row>
    <row r="160" spans="1:12" s="39" customFormat="1" ht="30" x14ac:dyDescent="0.25">
      <c r="A160" s="30" t="s">
        <v>330</v>
      </c>
      <c r="B160" s="29" t="s">
        <v>230</v>
      </c>
      <c r="C160" s="25" t="s">
        <v>43</v>
      </c>
      <c r="D160" s="35"/>
      <c r="E160" s="34"/>
      <c r="F160" s="33" t="s">
        <v>377</v>
      </c>
      <c r="G160" s="34"/>
      <c r="H160" s="33" t="s">
        <v>377</v>
      </c>
      <c r="I160" s="32"/>
      <c r="J160" s="31" t="s">
        <v>12</v>
      </c>
    </row>
    <row r="161" spans="1:10" s="39" customFormat="1" ht="60" x14ac:dyDescent="0.25">
      <c r="A161" s="30" t="s">
        <v>331</v>
      </c>
      <c r="B161" s="29" t="s">
        <v>231</v>
      </c>
      <c r="C161" s="25" t="s">
        <v>43</v>
      </c>
      <c r="D161" s="33"/>
      <c r="E161" s="34"/>
      <c r="F161" s="33" t="s">
        <v>377</v>
      </c>
      <c r="G161" s="34"/>
      <c r="H161" s="33" t="s">
        <v>377</v>
      </c>
      <c r="I161" s="32"/>
      <c r="J161" s="31" t="s">
        <v>12</v>
      </c>
    </row>
    <row r="162" spans="1:10" s="39" customFormat="1" ht="30" x14ac:dyDescent="0.25">
      <c r="A162" s="30" t="s">
        <v>86</v>
      </c>
      <c r="B162" s="29" t="s">
        <v>232</v>
      </c>
      <c r="C162" s="25" t="s">
        <v>43</v>
      </c>
      <c r="D162" s="35"/>
      <c r="E162" s="34"/>
      <c r="F162" s="33" t="s">
        <v>377</v>
      </c>
      <c r="G162" s="34"/>
      <c r="H162" s="33" t="s">
        <v>377</v>
      </c>
      <c r="I162" s="32"/>
      <c r="J162" s="31" t="s">
        <v>12</v>
      </c>
    </row>
    <row r="163" spans="1:10" s="39" customFormat="1" ht="30" x14ac:dyDescent="0.25">
      <c r="A163" s="30" t="s">
        <v>87</v>
      </c>
      <c r="B163" s="29" t="s">
        <v>233</v>
      </c>
      <c r="C163" s="25" t="s">
        <v>43</v>
      </c>
      <c r="D163" s="35"/>
      <c r="E163" s="34"/>
      <c r="F163" s="33" t="s">
        <v>377</v>
      </c>
      <c r="G163" s="34"/>
      <c r="H163" s="33" t="s">
        <v>377</v>
      </c>
      <c r="I163" s="32"/>
      <c r="J163" s="31" t="s">
        <v>12</v>
      </c>
    </row>
    <row r="164" spans="1:10" s="39" customFormat="1" ht="30" x14ac:dyDescent="0.25">
      <c r="A164" s="30" t="s">
        <v>120</v>
      </c>
      <c r="B164" s="29" t="s">
        <v>234</v>
      </c>
      <c r="C164" s="25" t="s">
        <v>41</v>
      </c>
      <c r="D164" s="35"/>
      <c r="E164" s="34"/>
      <c r="F164" s="33" t="s">
        <v>377</v>
      </c>
      <c r="G164" s="34"/>
      <c r="H164" s="33" t="s">
        <v>377</v>
      </c>
      <c r="I164" s="32"/>
      <c r="J164" s="31"/>
    </row>
    <row r="165" spans="1:10" s="39" customFormat="1" ht="30" x14ac:dyDescent="0.25">
      <c r="A165" s="30" t="s">
        <v>88</v>
      </c>
      <c r="B165" s="29" t="s">
        <v>235</v>
      </c>
      <c r="C165" s="25" t="s">
        <v>41</v>
      </c>
      <c r="D165" s="35"/>
      <c r="E165" s="34"/>
      <c r="F165" s="33" t="s">
        <v>377</v>
      </c>
      <c r="G165" s="34"/>
      <c r="H165" s="33" t="s">
        <v>377</v>
      </c>
      <c r="I165" s="32"/>
      <c r="J165" s="31" t="s">
        <v>12</v>
      </c>
    </row>
    <row r="166" spans="1:10" s="39" customFormat="1" ht="30" x14ac:dyDescent="0.25">
      <c r="A166" s="30" t="s">
        <v>332</v>
      </c>
      <c r="B166" s="29" t="s">
        <v>236</v>
      </c>
      <c r="C166" s="25" t="s">
        <v>41</v>
      </c>
      <c r="D166" s="33"/>
      <c r="E166" s="34"/>
      <c r="F166" s="33" t="s">
        <v>377</v>
      </c>
      <c r="G166" s="34"/>
      <c r="H166" s="33" t="s">
        <v>377</v>
      </c>
      <c r="I166" s="32"/>
      <c r="J166" s="31" t="s">
        <v>12</v>
      </c>
    </row>
    <row r="167" spans="1:10" s="39" customFormat="1" ht="30" x14ac:dyDescent="0.25">
      <c r="A167" s="30" t="s">
        <v>333</v>
      </c>
      <c r="B167" s="29" t="s">
        <v>237</v>
      </c>
      <c r="C167" s="25" t="s">
        <v>41</v>
      </c>
      <c r="D167" s="35"/>
      <c r="E167" s="34"/>
      <c r="F167" s="33" t="s">
        <v>377</v>
      </c>
      <c r="G167" s="34"/>
      <c r="H167" s="33" t="s">
        <v>377</v>
      </c>
      <c r="I167" s="32"/>
      <c r="J167" s="31" t="s">
        <v>12</v>
      </c>
    </row>
    <row r="168" spans="1:10" s="39" customFormat="1" ht="30" x14ac:dyDescent="0.25">
      <c r="A168" s="30" t="s">
        <v>334</v>
      </c>
      <c r="B168" s="29" t="s">
        <v>238</v>
      </c>
      <c r="C168" s="25" t="s">
        <v>41</v>
      </c>
      <c r="D168" s="35"/>
      <c r="E168" s="34"/>
      <c r="F168" s="33" t="s">
        <v>377</v>
      </c>
      <c r="G168" s="34"/>
      <c r="H168" s="33" t="s">
        <v>377</v>
      </c>
      <c r="I168" s="32"/>
      <c r="J168" s="31" t="s">
        <v>12</v>
      </c>
    </row>
    <row r="169" spans="1:10" s="39" customFormat="1" ht="30" x14ac:dyDescent="0.25">
      <c r="A169" s="30" t="s">
        <v>335</v>
      </c>
      <c r="B169" s="29" t="s">
        <v>239</v>
      </c>
      <c r="C169" s="25" t="s">
        <v>41</v>
      </c>
      <c r="D169" s="35"/>
      <c r="E169" s="34"/>
      <c r="F169" s="33" t="s">
        <v>377</v>
      </c>
      <c r="G169" s="34"/>
      <c r="H169" s="33" t="s">
        <v>377</v>
      </c>
      <c r="I169" s="32"/>
      <c r="J169" s="31" t="s">
        <v>12</v>
      </c>
    </row>
    <row r="170" spans="1:10" s="39" customFormat="1" ht="30" x14ac:dyDescent="0.25">
      <c r="A170" s="30" t="s">
        <v>94</v>
      </c>
      <c r="B170" s="29" t="s">
        <v>240</v>
      </c>
      <c r="C170" s="25" t="s">
        <v>41</v>
      </c>
      <c r="D170" s="35"/>
      <c r="E170" s="34"/>
      <c r="F170" s="33" t="s">
        <v>377</v>
      </c>
      <c r="G170" s="34"/>
      <c r="H170" s="33" t="s">
        <v>377</v>
      </c>
      <c r="I170" s="32"/>
      <c r="J170" s="31" t="s">
        <v>12</v>
      </c>
    </row>
    <row r="171" spans="1:10" s="39" customFormat="1" ht="60" x14ac:dyDescent="0.25">
      <c r="A171" s="30" t="s">
        <v>336</v>
      </c>
      <c r="B171" s="29" t="s">
        <v>185</v>
      </c>
      <c r="C171" s="25" t="s">
        <v>23</v>
      </c>
      <c r="D171" s="33"/>
      <c r="E171" s="34"/>
      <c r="F171" s="33" t="s">
        <v>377</v>
      </c>
      <c r="G171" s="34"/>
      <c r="H171" s="33" t="s">
        <v>377</v>
      </c>
      <c r="I171" s="32"/>
      <c r="J171" s="33" t="s">
        <v>12</v>
      </c>
    </row>
    <row r="172" spans="1:10" ht="30" x14ac:dyDescent="0.25">
      <c r="A172" s="30" t="s">
        <v>337</v>
      </c>
      <c r="B172" s="29" t="s">
        <v>186</v>
      </c>
      <c r="C172" s="25" t="s">
        <v>23</v>
      </c>
      <c r="D172" s="33"/>
      <c r="E172" s="34"/>
      <c r="F172" s="33" t="s">
        <v>377</v>
      </c>
      <c r="G172" s="34"/>
      <c r="H172" s="33" t="s">
        <v>377</v>
      </c>
      <c r="I172" s="32"/>
      <c r="J172" s="31" t="s">
        <v>12</v>
      </c>
    </row>
    <row r="173" spans="1:10" ht="30" x14ac:dyDescent="0.25">
      <c r="A173" s="30" t="s">
        <v>338</v>
      </c>
      <c r="B173" s="29" t="s">
        <v>187</v>
      </c>
      <c r="C173" s="25" t="s">
        <v>23</v>
      </c>
      <c r="D173" s="35"/>
      <c r="E173" s="34"/>
      <c r="F173" s="33" t="s">
        <v>377</v>
      </c>
      <c r="G173" s="34"/>
      <c r="H173" s="33" t="s">
        <v>377</v>
      </c>
      <c r="I173" s="32"/>
      <c r="J173" s="31" t="s">
        <v>12</v>
      </c>
    </row>
    <row r="174" spans="1:10" ht="30" x14ac:dyDescent="0.25">
      <c r="A174" s="30" t="s">
        <v>96</v>
      </c>
      <c r="B174" s="29" t="s">
        <v>188</v>
      </c>
      <c r="C174" s="25" t="s">
        <v>23</v>
      </c>
      <c r="D174" s="35"/>
      <c r="E174" s="34"/>
      <c r="F174" s="33" t="s">
        <v>377</v>
      </c>
      <c r="G174" s="34"/>
      <c r="H174" s="33" t="s">
        <v>377</v>
      </c>
      <c r="I174" s="32"/>
      <c r="J174" s="31" t="s">
        <v>12</v>
      </c>
    </row>
    <row r="175" spans="1:10" ht="30" x14ac:dyDescent="0.25">
      <c r="A175" s="30" t="s">
        <v>122</v>
      </c>
      <c r="B175" s="29" t="s">
        <v>189</v>
      </c>
      <c r="C175" s="25" t="s">
        <v>23</v>
      </c>
      <c r="D175" s="25"/>
      <c r="E175" s="25"/>
      <c r="F175" s="25"/>
      <c r="G175" s="25"/>
      <c r="H175" s="25"/>
      <c r="I175" s="25"/>
      <c r="J175" s="25"/>
    </row>
    <row r="176" spans="1:10" ht="60" x14ac:dyDescent="0.25">
      <c r="A176" s="30" t="s">
        <v>219</v>
      </c>
      <c r="B176" s="29" t="s">
        <v>190</v>
      </c>
      <c r="C176" s="25" t="s">
        <v>44</v>
      </c>
      <c r="D176" s="36"/>
      <c r="E176" s="38"/>
      <c r="F176" s="36" t="s">
        <v>12</v>
      </c>
      <c r="G176" s="38"/>
      <c r="H176" s="36" t="s">
        <v>12</v>
      </c>
      <c r="I176" s="37"/>
      <c r="J176" s="36" t="s">
        <v>12</v>
      </c>
    </row>
    <row r="177" spans="1:10" ht="30" x14ac:dyDescent="0.25">
      <c r="A177" s="30" t="s">
        <v>339</v>
      </c>
      <c r="B177" s="29" t="s">
        <v>191</v>
      </c>
      <c r="C177" s="25" t="s">
        <v>44</v>
      </c>
      <c r="D177" s="35"/>
      <c r="E177" s="34"/>
      <c r="F177" s="33" t="s">
        <v>377</v>
      </c>
      <c r="G177" s="34"/>
      <c r="H177" s="33" t="s">
        <v>377</v>
      </c>
      <c r="I177" s="32"/>
      <c r="J177" s="31" t="s">
        <v>12</v>
      </c>
    </row>
    <row r="178" spans="1:10" ht="45" x14ac:dyDescent="0.25">
      <c r="A178" s="30" t="s">
        <v>101</v>
      </c>
      <c r="B178" s="29" t="s">
        <v>192</v>
      </c>
      <c r="C178" s="25" t="s">
        <v>44</v>
      </c>
      <c r="D178" s="35"/>
      <c r="E178" s="34"/>
      <c r="F178" s="33" t="s">
        <v>377</v>
      </c>
      <c r="G178" s="34"/>
      <c r="H178" s="33" t="s">
        <v>377</v>
      </c>
      <c r="I178" s="32"/>
      <c r="J178" s="31" t="s">
        <v>12</v>
      </c>
    </row>
    <row r="179" spans="1:10" ht="45" x14ac:dyDescent="0.25">
      <c r="A179" s="30" t="s">
        <v>102</v>
      </c>
      <c r="B179" s="29" t="s">
        <v>180</v>
      </c>
      <c r="C179" s="25" t="s">
        <v>44</v>
      </c>
      <c r="D179" s="35"/>
      <c r="E179" s="34"/>
      <c r="F179" s="33" t="s">
        <v>377</v>
      </c>
      <c r="G179" s="34"/>
      <c r="H179" s="33" t="s">
        <v>377</v>
      </c>
      <c r="I179" s="32"/>
      <c r="J179" s="31" t="s">
        <v>12</v>
      </c>
    </row>
    <row r="180" spans="1:10" ht="30" x14ac:dyDescent="0.25">
      <c r="A180" s="30" t="s">
        <v>103</v>
      </c>
      <c r="B180" s="29" t="s">
        <v>241</v>
      </c>
      <c r="C180" s="25" t="s">
        <v>44</v>
      </c>
      <c r="D180" s="35"/>
      <c r="E180" s="34"/>
      <c r="F180" s="33" t="s">
        <v>12</v>
      </c>
      <c r="G180" s="34"/>
      <c r="H180" s="33" t="s">
        <v>12</v>
      </c>
      <c r="I180" s="32"/>
      <c r="J180" s="31" t="s">
        <v>12</v>
      </c>
    </row>
    <row r="181" spans="1:10" ht="45" x14ac:dyDescent="0.25">
      <c r="A181" s="30" t="s">
        <v>109</v>
      </c>
      <c r="B181" s="29" t="s">
        <v>242</v>
      </c>
      <c r="C181" s="25" t="s">
        <v>44</v>
      </c>
      <c r="D181" s="35"/>
      <c r="E181" s="34"/>
      <c r="F181" s="33" t="s">
        <v>377</v>
      </c>
      <c r="G181" s="34"/>
      <c r="H181" s="33" t="s">
        <v>377</v>
      </c>
      <c r="I181" s="32"/>
      <c r="J181" s="31" t="s">
        <v>12</v>
      </c>
    </row>
    <row r="182" spans="1:10" ht="30" x14ac:dyDescent="0.25">
      <c r="A182" s="30" t="s">
        <v>340</v>
      </c>
      <c r="B182" s="29" t="s">
        <v>243</v>
      </c>
      <c r="C182" s="25" t="s">
        <v>44</v>
      </c>
      <c r="D182" s="25"/>
      <c r="E182" s="25"/>
      <c r="F182" s="25" t="s">
        <v>12</v>
      </c>
      <c r="G182" s="25"/>
      <c r="H182" s="25" t="s">
        <v>12</v>
      </c>
      <c r="I182" s="25"/>
      <c r="J182" s="25" t="s">
        <v>12</v>
      </c>
    </row>
    <row r="183" spans="1:10" x14ac:dyDescent="0.25">
      <c r="A183" s="30" t="s">
        <v>45</v>
      </c>
      <c r="B183" s="29" t="s">
        <v>193</v>
      </c>
      <c r="C183" s="25" t="s">
        <v>12</v>
      </c>
      <c r="D183" s="25" t="s">
        <v>12</v>
      </c>
      <c r="E183" s="25" t="s">
        <v>12</v>
      </c>
      <c r="F183" s="25" t="s">
        <v>12</v>
      </c>
      <c r="G183" s="25" t="s">
        <v>12</v>
      </c>
      <c r="H183" s="25" t="s">
        <v>12</v>
      </c>
      <c r="I183" s="25" t="s">
        <v>12</v>
      </c>
      <c r="J183" s="25" t="s">
        <v>12</v>
      </c>
    </row>
    <row r="184" spans="1:10" ht="30" x14ac:dyDescent="0.25">
      <c r="A184" s="30" t="s">
        <v>341</v>
      </c>
      <c r="B184" s="29" t="s">
        <v>194</v>
      </c>
      <c r="C184" s="25" t="s">
        <v>46</v>
      </c>
      <c r="D184" s="33"/>
      <c r="E184" s="34"/>
      <c r="F184" s="33" t="s">
        <v>377</v>
      </c>
      <c r="G184" s="34"/>
      <c r="H184" s="33" t="s">
        <v>377</v>
      </c>
      <c r="I184" s="32"/>
      <c r="J184" s="31" t="s">
        <v>12</v>
      </c>
    </row>
    <row r="185" spans="1:10" ht="45" x14ac:dyDescent="0.25">
      <c r="A185" s="30" t="s">
        <v>342</v>
      </c>
      <c r="B185" s="29" t="s">
        <v>195</v>
      </c>
      <c r="C185" s="25" t="s">
        <v>23</v>
      </c>
      <c r="D185" s="33"/>
      <c r="E185" s="34"/>
      <c r="F185" s="33" t="s">
        <v>377</v>
      </c>
      <c r="G185" s="34"/>
      <c r="H185" s="33" t="s">
        <v>377</v>
      </c>
      <c r="I185" s="32"/>
      <c r="J185" s="31" t="s">
        <v>12</v>
      </c>
    </row>
    <row r="186" spans="1:10" ht="45" x14ac:dyDescent="0.25">
      <c r="A186" s="30" t="s">
        <v>343</v>
      </c>
      <c r="B186" s="29" t="s">
        <v>196</v>
      </c>
      <c r="C186" s="25" t="s">
        <v>44</v>
      </c>
      <c r="D186" s="33"/>
      <c r="E186" s="34"/>
      <c r="F186" s="33" t="s">
        <v>377</v>
      </c>
      <c r="G186" s="34"/>
      <c r="H186" s="33" t="s">
        <v>377</v>
      </c>
      <c r="I186" s="32"/>
      <c r="J186" s="31" t="s">
        <v>12</v>
      </c>
    </row>
    <row r="187" spans="1:10" x14ac:dyDescent="0.25">
      <c r="A187" s="30" t="s">
        <v>317</v>
      </c>
      <c r="B187" s="29" t="s">
        <v>197</v>
      </c>
      <c r="C187" s="25" t="s">
        <v>49</v>
      </c>
      <c r="D187" s="33" t="s">
        <v>12</v>
      </c>
      <c r="E187" s="33" t="s">
        <v>12</v>
      </c>
      <c r="F187" s="33" t="s">
        <v>12</v>
      </c>
      <c r="G187" s="34"/>
      <c r="H187" s="33" t="s">
        <v>377</v>
      </c>
      <c r="I187" s="32"/>
      <c r="J187" s="31" t="s">
        <v>12</v>
      </c>
    </row>
    <row r="188" spans="1:10" ht="30" x14ac:dyDescent="0.25">
      <c r="A188" s="30" t="s">
        <v>129</v>
      </c>
      <c r="B188" s="25">
        <v>46</v>
      </c>
      <c r="C188" s="30" t="s">
        <v>49</v>
      </c>
      <c r="D188" s="25" t="s">
        <v>12</v>
      </c>
      <c r="E188" s="25" t="s">
        <v>12</v>
      </c>
      <c r="F188" s="25" t="s">
        <v>12</v>
      </c>
      <c r="G188" s="25">
        <v>0</v>
      </c>
      <c r="H188" s="25" t="s">
        <v>12</v>
      </c>
      <c r="I188" s="25">
        <v>0</v>
      </c>
      <c r="J188" s="25">
        <v>0</v>
      </c>
    </row>
    <row r="189" spans="1:10" ht="30" x14ac:dyDescent="0.25">
      <c r="A189" s="30" t="s">
        <v>344</v>
      </c>
      <c r="B189" s="29" t="s">
        <v>198</v>
      </c>
      <c r="C189" s="25" t="s">
        <v>14</v>
      </c>
      <c r="D189" s="25">
        <v>0</v>
      </c>
      <c r="E189" s="25">
        <v>0</v>
      </c>
      <c r="F189" s="25" t="s">
        <v>12</v>
      </c>
      <c r="G189" s="25">
        <v>0</v>
      </c>
      <c r="H189" s="25" t="s">
        <v>12</v>
      </c>
      <c r="I189" s="25">
        <v>0</v>
      </c>
      <c r="J189" s="25" t="s">
        <v>12</v>
      </c>
    </row>
    <row r="190" spans="1:10" ht="30" x14ac:dyDescent="0.25">
      <c r="A190" s="30" t="s">
        <v>40</v>
      </c>
      <c r="B190" s="29" t="s">
        <v>199</v>
      </c>
      <c r="C190" s="25" t="s">
        <v>12</v>
      </c>
      <c r="D190" s="25" t="s">
        <v>12</v>
      </c>
      <c r="E190" s="25" t="s">
        <v>12</v>
      </c>
      <c r="F190" s="25" t="s">
        <v>12</v>
      </c>
      <c r="G190" s="25" t="s">
        <v>12</v>
      </c>
      <c r="H190" s="25" t="s">
        <v>12</v>
      </c>
      <c r="I190" s="25" t="s">
        <v>12</v>
      </c>
      <c r="J190" s="25" t="s">
        <v>12</v>
      </c>
    </row>
    <row r="191" spans="1:10" x14ac:dyDescent="0.25">
      <c r="A191" s="30" t="s">
        <v>108</v>
      </c>
      <c r="B191" s="29" t="s">
        <v>200</v>
      </c>
      <c r="C191" s="25" t="s">
        <v>12</v>
      </c>
      <c r="D191" s="25" t="s">
        <v>12</v>
      </c>
      <c r="E191" s="25" t="s">
        <v>12</v>
      </c>
      <c r="F191" s="25" t="s">
        <v>12</v>
      </c>
      <c r="G191" s="25" t="s">
        <v>12</v>
      </c>
      <c r="H191" s="25" t="s">
        <v>12</v>
      </c>
      <c r="I191" s="25" t="s">
        <v>12</v>
      </c>
      <c r="J191" s="25" t="s">
        <v>12</v>
      </c>
    </row>
    <row r="192" spans="1:10" ht="30" x14ac:dyDescent="0.25">
      <c r="A192" s="30" t="s">
        <v>320</v>
      </c>
      <c r="B192" s="29" t="s">
        <v>246</v>
      </c>
      <c r="C192" s="25" t="s">
        <v>41</v>
      </c>
      <c r="D192" s="25">
        <v>0</v>
      </c>
      <c r="E192" s="25">
        <v>0</v>
      </c>
      <c r="F192" s="25" t="s">
        <v>12</v>
      </c>
      <c r="G192" s="25">
        <v>0</v>
      </c>
      <c r="H192" s="25" t="s">
        <v>12</v>
      </c>
      <c r="I192" s="25">
        <v>0</v>
      </c>
      <c r="J192" s="25" t="s">
        <v>12</v>
      </c>
    </row>
    <row r="193" spans="1:10" ht="30" x14ac:dyDescent="0.25">
      <c r="A193" s="30" t="s">
        <v>321</v>
      </c>
      <c r="B193" s="29" t="s">
        <v>247</v>
      </c>
      <c r="C193" s="25" t="s">
        <v>41</v>
      </c>
      <c r="D193" s="25">
        <v>0</v>
      </c>
      <c r="E193" s="25">
        <v>0</v>
      </c>
      <c r="F193" s="25" t="s">
        <v>12</v>
      </c>
      <c r="G193" s="25">
        <v>0</v>
      </c>
      <c r="H193" s="25" t="s">
        <v>12</v>
      </c>
      <c r="I193" s="25">
        <v>0</v>
      </c>
      <c r="J193" s="25" t="s">
        <v>12</v>
      </c>
    </row>
    <row r="194" spans="1:10" ht="30" x14ac:dyDescent="0.25">
      <c r="A194" s="30" t="s">
        <v>322</v>
      </c>
      <c r="B194" s="29" t="s">
        <v>248</v>
      </c>
      <c r="C194" s="25" t="s">
        <v>41</v>
      </c>
      <c r="D194" s="25">
        <v>0</v>
      </c>
      <c r="E194" s="25">
        <v>0</v>
      </c>
      <c r="F194" s="25" t="s">
        <v>12</v>
      </c>
      <c r="G194" s="25">
        <v>0</v>
      </c>
      <c r="H194" s="25" t="s">
        <v>12</v>
      </c>
      <c r="I194" s="25">
        <v>0</v>
      </c>
      <c r="J194" s="25" t="s">
        <v>12</v>
      </c>
    </row>
    <row r="195" spans="1:10" ht="30" x14ac:dyDescent="0.25">
      <c r="A195" s="30" t="s">
        <v>81</v>
      </c>
      <c r="B195" s="29" t="s">
        <v>249</v>
      </c>
      <c r="C195" s="25" t="s">
        <v>41</v>
      </c>
      <c r="D195" s="25">
        <v>0</v>
      </c>
      <c r="E195" s="25">
        <v>0</v>
      </c>
      <c r="F195" s="25" t="s">
        <v>12</v>
      </c>
      <c r="G195" s="25">
        <v>0</v>
      </c>
      <c r="H195" s="25" t="s">
        <v>12</v>
      </c>
      <c r="I195" s="25">
        <v>0</v>
      </c>
      <c r="J195" s="25" t="s">
        <v>12</v>
      </c>
    </row>
    <row r="196" spans="1:10" ht="30" x14ac:dyDescent="0.25">
      <c r="A196" s="30" t="s">
        <v>79</v>
      </c>
      <c r="B196" s="29" t="s">
        <v>250</v>
      </c>
      <c r="C196" s="25" t="s">
        <v>41</v>
      </c>
      <c r="D196" s="25">
        <v>0</v>
      </c>
      <c r="E196" s="25">
        <v>0</v>
      </c>
      <c r="F196" s="25" t="s">
        <v>12</v>
      </c>
      <c r="G196" s="25">
        <v>0</v>
      </c>
      <c r="H196" s="25" t="s">
        <v>12</v>
      </c>
      <c r="I196" s="25">
        <v>0</v>
      </c>
      <c r="J196" s="25" t="s">
        <v>12</v>
      </c>
    </row>
    <row r="197" spans="1:10" ht="30" x14ac:dyDescent="0.25">
      <c r="A197" s="30" t="s">
        <v>80</v>
      </c>
      <c r="B197" s="29" t="s">
        <v>251</v>
      </c>
      <c r="C197" s="25" t="s">
        <v>41</v>
      </c>
      <c r="D197" s="25">
        <v>0</v>
      </c>
      <c r="E197" s="25">
        <v>0</v>
      </c>
      <c r="F197" s="25" t="s">
        <v>12</v>
      </c>
      <c r="G197" s="25">
        <v>0</v>
      </c>
      <c r="H197" s="25" t="s">
        <v>12</v>
      </c>
      <c r="I197" s="25">
        <v>0</v>
      </c>
      <c r="J197" s="25" t="s">
        <v>12</v>
      </c>
    </row>
    <row r="198" spans="1:10" x14ac:dyDescent="0.25">
      <c r="A198" s="30" t="s">
        <v>345</v>
      </c>
      <c r="B198" s="29" t="s">
        <v>252</v>
      </c>
      <c r="C198" s="25" t="s">
        <v>42</v>
      </c>
      <c r="D198" s="25">
        <v>0</v>
      </c>
      <c r="E198" s="25">
        <v>0</v>
      </c>
      <c r="F198" s="25" t="s">
        <v>12</v>
      </c>
      <c r="G198" s="25">
        <v>0</v>
      </c>
      <c r="H198" s="25" t="s">
        <v>12</v>
      </c>
      <c r="I198" s="25">
        <v>0</v>
      </c>
      <c r="J198" s="25" t="s">
        <v>12</v>
      </c>
    </row>
    <row r="199" spans="1:10" x14ac:dyDescent="0.25">
      <c r="A199" s="30" t="s">
        <v>324</v>
      </c>
      <c r="B199" s="29" t="s">
        <v>253</v>
      </c>
      <c r="C199" s="25" t="s">
        <v>19</v>
      </c>
      <c r="D199" s="25">
        <v>0</v>
      </c>
      <c r="E199" s="25">
        <v>0</v>
      </c>
      <c r="F199" s="25" t="s">
        <v>12</v>
      </c>
      <c r="G199" s="25">
        <v>0</v>
      </c>
      <c r="H199" s="25" t="s">
        <v>12</v>
      </c>
      <c r="I199" s="25">
        <v>0</v>
      </c>
      <c r="J199" s="25" t="s">
        <v>12</v>
      </c>
    </row>
    <row r="200" spans="1:10" x14ac:dyDescent="0.25">
      <c r="A200" s="30" t="s">
        <v>346</v>
      </c>
      <c r="B200" s="29" t="s">
        <v>254</v>
      </c>
      <c r="C200" s="25" t="s">
        <v>21</v>
      </c>
      <c r="D200" s="25">
        <v>0</v>
      </c>
      <c r="E200" s="25">
        <v>0</v>
      </c>
      <c r="F200" s="25" t="s">
        <v>12</v>
      </c>
      <c r="G200" s="25">
        <v>0</v>
      </c>
      <c r="H200" s="25" t="s">
        <v>12</v>
      </c>
      <c r="I200" s="25">
        <v>0</v>
      </c>
      <c r="J200" s="25" t="s">
        <v>12</v>
      </c>
    </row>
    <row r="201" spans="1:10" ht="30" x14ac:dyDescent="0.25">
      <c r="A201" s="30" t="s">
        <v>119</v>
      </c>
      <c r="B201" s="29" t="s">
        <v>255</v>
      </c>
      <c r="C201" s="25" t="s">
        <v>43</v>
      </c>
      <c r="D201" s="25">
        <v>0</v>
      </c>
      <c r="E201" s="25">
        <v>0</v>
      </c>
      <c r="F201" s="25" t="s">
        <v>12</v>
      </c>
      <c r="G201" s="25">
        <v>0</v>
      </c>
      <c r="H201" s="25" t="s">
        <v>12</v>
      </c>
      <c r="I201" s="25">
        <v>0</v>
      </c>
      <c r="J201" s="25">
        <v>0</v>
      </c>
    </row>
    <row r="202" spans="1:10" ht="30" x14ac:dyDescent="0.25">
      <c r="A202" s="30" t="s">
        <v>347</v>
      </c>
      <c r="B202" s="29" t="s">
        <v>256</v>
      </c>
      <c r="C202" s="25" t="s">
        <v>43</v>
      </c>
      <c r="D202" s="25">
        <v>0</v>
      </c>
      <c r="E202" s="25">
        <v>0</v>
      </c>
      <c r="F202" s="25" t="s">
        <v>12</v>
      </c>
      <c r="G202" s="25">
        <v>0</v>
      </c>
      <c r="H202" s="25" t="s">
        <v>12</v>
      </c>
      <c r="I202" s="25">
        <v>0</v>
      </c>
      <c r="J202" s="25" t="s">
        <v>12</v>
      </c>
    </row>
    <row r="203" spans="1:10" ht="30" x14ac:dyDescent="0.25">
      <c r="A203" s="30" t="s">
        <v>348</v>
      </c>
      <c r="B203" s="29" t="s">
        <v>257</v>
      </c>
      <c r="C203" s="25" t="s">
        <v>43</v>
      </c>
      <c r="D203" s="25">
        <v>0</v>
      </c>
      <c r="E203" s="25">
        <v>0</v>
      </c>
      <c r="F203" s="25" t="s">
        <v>12</v>
      </c>
      <c r="G203" s="25">
        <v>0</v>
      </c>
      <c r="H203" s="25" t="s">
        <v>12</v>
      </c>
      <c r="I203" s="25">
        <v>0</v>
      </c>
      <c r="J203" s="25" t="s">
        <v>12</v>
      </c>
    </row>
    <row r="204" spans="1:10" ht="30" x14ac:dyDescent="0.25">
      <c r="A204" s="30" t="s">
        <v>328</v>
      </c>
      <c r="B204" s="29" t="s">
        <v>258</v>
      </c>
      <c r="C204" s="25" t="s">
        <v>43</v>
      </c>
      <c r="D204" s="25">
        <v>0</v>
      </c>
      <c r="E204" s="25">
        <v>0</v>
      </c>
      <c r="F204" s="25" t="s">
        <v>12</v>
      </c>
      <c r="G204" s="25">
        <v>0</v>
      </c>
      <c r="H204" s="25" t="s">
        <v>12</v>
      </c>
      <c r="I204" s="25">
        <v>0</v>
      </c>
      <c r="J204" s="25" t="s">
        <v>12</v>
      </c>
    </row>
    <row r="205" spans="1:10" ht="30" x14ac:dyDescent="0.25">
      <c r="A205" s="30" t="s">
        <v>329</v>
      </c>
      <c r="B205" s="29" t="s">
        <v>259</v>
      </c>
      <c r="C205" s="25" t="s">
        <v>43</v>
      </c>
      <c r="D205" s="25">
        <v>0</v>
      </c>
      <c r="E205" s="25">
        <v>0</v>
      </c>
      <c r="F205" s="25" t="s">
        <v>12</v>
      </c>
      <c r="G205" s="25">
        <v>0</v>
      </c>
      <c r="H205" s="25" t="s">
        <v>12</v>
      </c>
      <c r="I205" s="25">
        <v>0</v>
      </c>
      <c r="J205" s="25" t="s">
        <v>12</v>
      </c>
    </row>
    <row r="206" spans="1:10" ht="30" x14ac:dyDescent="0.25">
      <c r="A206" s="30" t="s">
        <v>330</v>
      </c>
      <c r="B206" s="29" t="s">
        <v>260</v>
      </c>
      <c r="C206" s="25" t="s">
        <v>43</v>
      </c>
      <c r="D206" s="25">
        <v>0</v>
      </c>
      <c r="E206" s="25">
        <v>0</v>
      </c>
      <c r="F206" s="25" t="s">
        <v>12</v>
      </c>
      <c r="G206" s="25">
        <v>0</v>
      </c>
      <c r="H206" s="25" t="s">
        <v>12</v>
      </c>
      <c r="I206" s="25">
        <v>0</v>
      </c>
      <c r="J206" s="25" t="s">
        <v>12</v>
      </c>
    </row>
    <row r="207" spans="1:10" ht="60" x14ac:dyDescent="0.25">
      <c r="A207" s="30" t="s">
        <v>331</v>
      </c>
      <c r="B207" s="29" t="s">
        <v>261</v>
      </c>
      <c r="C207" s="25" t="s">
        <v>43</v>
      </c>
      <c r="D207" s="25">
        <v>0</v>
      </c>
      <c r="E207" s="25">
        <v>0</v>
      </c>
      <c r="F207" s="25" t="s">
        <v>12</v>
      </c>
      <c r="G207" s="25">
        <v>0</v>
      </c>
      <c r="H207" s="25" t="s">
        <v>12</v>
      </c>
      <c r="I207" s="25">
        <v>0</v>
      </c>
      <c r="J207" s="25" t="s">
        <v>12</v>
      </c>
    </row>
    <row r="208" spans="1:10" ht="30" x14ac:dyDescent="0.25">
      <c r="A208" s="30" t="s">
        <v>86</v>
      </c>
      <c r="B208" s="29" t="s">
        <v>262</v>
      </c>
      <c r="C208" s="25" t="s">
        <v>43</v>
      </c>
      <c r="D208" s="25">
        <v>0</v>
      </c>
      <c r="E208" s="25">
        <v>0</v>
      </c>
      <c r="F208" s="25">
        <v>0</v>
      </c>
      <c r="G208" s="25">
        <v>0</v>
      </c>
      <c r="H208" s="25">
        <v>0</v>
      </c>
      <c r="I208" s="25">
        <v>0</v>
      </c>
      <c r="J208" s="25">
        <v>0</v>
      </c>
    </row>
    <row r="209" spans="1:10" ht="30" x14ac:dyDescent="0.25">
      <c r="A209" s="30" t="s">
        <v>87</v>
      </c>
      <c r="B209" s="29" t="s">
        <v>263</v>
      </c>
      <c r="C209" s="25" t="s">
        <v>43</v>
      </c>
      <c r="D209" s="25">
        <v>0</v>
      </c>
      <c r="E209" s="25">
        <v>0</v>
      </c>
      <c r="F209" s="25">
        <v>0</v>
      </c>
      <c r="G209" s="25">
        <v>0</v>
      </c>
      <c r="H209" s="25">
        <v>0</v>
      </c>
      <c r="I209" s="25">
        <v>0</v>
      </c>
      <c r="J209" s="25">
        <v>0</v>
      </c>
    </row>
    <row r="210" spans="1:10" ht="30" x14ac:dyDescent="0.25">
      <c r="A210" s="30" t="s">
        <v>120</v>
      </c>
      <c r="B210" s="29" t="s">
        <v>264</v>
      </c>
      <c r="C210" s="25" t="s">
        <v>41</v>
      </c>
      <c r="D210" s="25">
        <v>0</v>
      </c>
      <c r="E210" s="25">
        <v>0</v>
      </c>
      <c r="F210" s="25">
        <v>0</v>
      </c>
      <c r="G210" s="25">
        <v>0</v>
      </c>
      <c r="H210" s="25">
        <v>0</v>
      </c>
      <c r="I210" s="25">
        <v>0</v>
      </c>
      <c r="J210" s="25">
        <v>0</v>
      </c>
    </row>
    <row r="211" spans="1:10" ht="30" x14ac:dyDescent="0.25">
      <c r="A211" s="30" t="s">
        <v>88</v>
      </c>
      <c r="B211" s="29" t="s">
        <v>265</v>
      </c>
      <c r="C211" s="25" t="s">
        <v>41</v>
      </c>
      <c r="D211" s="25">
        <v>0</v>
      </c>
      <c r="E211" s="25">
        <v>0</v>
      </c>
      <c r="F211" s="25">
        <v>0</v>
      </c>
      <c r="G211" s="25">
        <v>0</v>
      </c>
      <c r="H211" s="25">
        <v>0</v>
      </c>
      <c r="I211" s="25">
        <v>0</v>
      </c>
      <c r="J211" s="25">
        <v>0</v>
      </c>
    </row>
    <row r="212" spans="1:10" ht="30" x14ac:dyDescent="0.25">
      <c r="A212" s="30" t="s">
        <v>332</v>
      </c>
      <c r="B212" s="29" t="s">
        <v>266</v>
      </c>
      <c r="C212" s="25" t="s">
        <v>41</v>
      </c>
      <c r="D212" s="25">
        <v>0</v>
      </c>
      <c r="E212" s="25">
        <v>0</v>
      </c>
      <c r="F212" s="25" t="s">
        <v>12</v>
      </c>
      <c r="G212" s="25">
        <v>0</v>
      </c>
      <c r="H212" s="25" t="s">
        <v>12</v>
      </c>
      <c r="I212" s="25">
        <v>0</v>
      </c>
      <c r="J212" s="25" t="s">
        <v>12</v>
      </c>
    </row>
    <row r="213" spans="1:10" ht="30" x14ac:dyDescent="0.25">
      <c r="A213" s="30" t="s">
        <v>333</v>
      </c>
      <c r="B213" s="29" t="s">
        <v>267</v>
      </c>
      <c r="C213" s="25" t="s">
        <v>41</v>
      </c>
      <c r="D213" s="25">
        <v>0</v>
      </c>
      <c r="E213" s="25">
        <v>0</v>
      </c>
      <c r="F213" s="25">
        <v>0</v>
      </c>
      <c r="G213" s="25">
        <v>0</v>
      </c>
      <c r="H213" s="25">
        <v>0</v>
      </c>
      <c r="I213" s="25">
        <v>0</v>
      </c>
      <c r="J213" s="25">
        <v>0</v>
      </c>
    </row>
    <row r="214" spans="1:10" ht="30" x14ac:dyDescent="0.25">
      <c r="A214" s="30" t="s">
        <v>349</v>
      </c>
      <c r="B214" s="29" t="s">
        <v>268</v>
      </c>
      <c r="C214" s="25" t="s">
        <v>41</v>
      </c>
      <c r="D214" s="25">
        <v>0</v>
      </c>
      <c r="E214" s="25">
        <v>0</v>
      </c>
      <c r="F214" s="25">
        <v>0</v>
      </c>
      <c r="G214" s="25">
        <v>0</v>
      </c>
      <c r="H214" s="25">
        <v>0</v>
      </c>
      <c r="I214" s="25">
        <v>0</v>
      </c>
      <c r="J214" s="25">
        <v>0</v>
      </c>
    </row>
    <row r="215" spans="1:10" ht="30" x14ac:dyDescent="0.25">
      <c r="A215" s="30" t="s">
        <v>335</v>
      </c>
      <c r="B215" s="29" t="s">
        <v>269</v>
      </c>
      <c r="C215" s="25" t="s">
        <v>41</v>
      </c>
      <c r="D215" s="25">
        <v>0</v>
      </c>
      <c r="E215" s="25">
        <v>0</v>
      </c>
      <c r="F215" s="25">
        <v>0</v>
      </c>
      <c r="G215" s="25">
        <v>0</v>
      </c>
      <c r="H215" s="25">
        <v>0</v>
      </c>
      <c r="I215" s="25">
        <v>0</v>
      </c>
      <c r="J215" s="25">
        <v>0</v>
      </c>
    </row>
    <row r="216" spans="1:10" ht="30" x14ac:dyDescent="0.25">
      <c r="A216" s="30" t="s">
        <v>94</v>
      </c>
      <c r="B216" s="29" t="s">
        <v>270</v>
      </c>
      <c r="C216" s="25" t="s">
        <v>41</v>
      </c>
      <c r="D216" s="25">
        <v>0</v>
      </c>
      <c r="E216" s="25">
        <v>0</v>
      </c>
      <c r="F216" s="25">
        <v>0</v>
      </c>
      <c r="G216" s="25">
        <v>0</v>
      </c>
      <c r="H216" s="25">
        <v>0</v>
      </c>
      <c r="I216" s="25">
        <v>0</v>
      </c>
      <c r="J216" s="25">
        <v>0</v>
      </c>
    </row>
    <row r="217" spans="1:10" ht="60" x14ac:dyDescent="0.25">
      <c r="A217" s="30" t="s">
        <v>336</v>
      </c>
      <c r="B217" s="29" t="s">
        <v>201</v>
      </c>
      <c r="C217" s="25" t="s">
        <v>23</v>
      </c>
      <c r="D217" s="25">
        <v>0</v>
      </c>
      <c r="E217" s="25">
        <v>0</v>
      </c>
      <c r="F217" s="25" t="s">
        <v>12</v>
      </c>
      <c r="G217" s="25">
        <v>0</v>
      </c>
      <c r="H217" s="25" t="s">
        <v>12</v>
      </c>
      <c r="I217" s="25">
        <v>0</v>
      </c>
      <c r="J217" s="25" t="s">
        <v>12</v>
      </c>
    </row>
    <row r="218" spans="1:10" ht="30" x14ac:dyDescent="0.25">
      <c r="A218" s="30" t="s">
        <v>337</v>
      </c>
      <c r="B218" s="29" t="s">
        <v>202</v>
      </c>
      <c r="C218" s="25" t="s">
        <v>23</v>
      </c>
      <c r="D218" s="25">
        <v>0</v>
      </c>
      <c r="E218" s="25">
        <v>0</v>
      </c>
      <c r="F218" s="25" t="s">
        <v>12</v>
      </c>
      <c r="G218" s="25">
        <v>0</v>
      </c>
      <c r="H218" s="25" t="s">
        <v>12</v>
      </c>
      <c r="I218" s="25">
        <v>0</v>
      </c>
      <c r="J218" s="25" t="s">
        <v>12</v>
      </c>
    </row>
    <row r="219" spans="1:10" ht="30" x14ac:dyDescent="0.25">
      <c r="A219" s="30" t="s">
        <v>350</v>
      </c>
      <c r="B219" s="29" t="s">
        <v>203</v>
      </c>
      <c r="C219" s="25" t="s">
        <v>23</v>
      </c>
      <c r="D219" s="25">
        <v>0</v>
      </c>
      <c r="E219" s="25">
        <v>0</v>
      </c>
      <c r="F219" s="25" t="s">
        <v>12</v>
      </c>
      <c r="G219" s="25">
        <v>0</v>
      </c>
      <c r="H219" s="25" t="s">
        <v>12</v>
      </c>
      <c r="I219" s="25">
        <v>0</v>
      </c>
      <c r="J219" s="25" t="s">
        <v>12</v>
      </c>
    </row>
    <row r="220" spans="1:10" ht="30" x14ac:dyDescent="0.25">
      <c r="A220" s="30" t="s">
        <v>96</v>
      </c>
      <c r="B220" s="29" t="s">
        <v>204</v>
      </c>
      <c r="C220" s="25" t="s">
        <v>23</v>
      </c>
      <c r="D220" s="25">
        <v>0</v>
      </c>
      <c r="E220" s="25">
        <v>0</v>
      </c>
      <c r="F220" s="25">
        <v>0</v>
      </c>
      <c r="G220" s="25">
        <v>0</v>
      </c>
      <c r="H220" s="25">
        <v>0</v>
      </c>
      <c r="I220" s="25">
        <v>0</v>
      </c>
      <c r="J220" s="25">
        <v>0</v>
      </c>
    </row>
    <row r="221" spans="1:10" ht="30" x14ac:dyDescent="0.25">
      <c r="A221" s="30" t="s">
        <v>122</v>
      </c>
      <c r="B221" s="29" t="s">
        <v>205</v>
      </c>
      <c r="C221" s="25" t="s">
        <v>23</v>
      </c>
      <c r="D221" s="25">
        <v>0</v>
      </c>
      <c r="E221" s="25">
        <v>0</v>
      </c>
      <c r="F221" s="25">
        <v>0</v>
      </c>
      <c r="G221" s="25">
        <v>0</v>
      </c>
      <c r="H221" s="25">
        <v>0</v>
      </c>
      <c r="I221" s="25">
        <v>0</v>
      </c>
      <c r="J221" s="25">
        <v>0</v>
      </c>
    </row>
    <row r="222" spans="1:10" ht="60" x14ac:dyDescent="0.25">
      <c r="A222" s="30" t="s">
        <v>219</v>
      </c>
      <c r="B222" s="29" t="s">
        <v>206</v>
      </c>
      <c r="C222" s="25" t="s">
        <v>44</v>
      </c>
      <c r="D222" s="25">
        <v>0</v>
      </c>
      <c r="E222" s="25">
        <v>0</v>
      </c>
      <c r="F222" s="25" t="s">
        <v>12</v>
      </c>
      <c r="G222" s="25">
        <v>0</v>
      </c>
      <c r="H222" s="25" t="s">
        <v>12</v>
      </c>
      <c r="I222" s="25">
        <v>0</v>
      </c>
      <c r="J222" s="25" t="s">
        <v>12</v>
      </c>
    </row>
    <row r="223" spans="1:10" ht="30" x14ac:dyDescent="0.25">
      <c r="A223" s="30" t="s">
        <v>339</v>
      </c>
      <c r="B223" s="29" t="s">
        <v>207</v>
      </c>
      <c r="C223" s="25" t="s">
        <v>44</v>
      </c>
      <c r="D223" s="25">
        <v>0</v>
      </c>
      <c r="E223" s="25">
        <v>0</v>
      </c>
      <c r="F223" s="25" t="s">
        <v>12</v>
      </c>
      <c r="G223" s="25">
        <v>0</v>
      </c>
      <c r="H223" s="25" t="s">
        <v>12</v>
      </c>
      <c r="I223" s="25">
        <v>0</v>
      </c>
      <c r="J223" s="25" t="s">
        <v>12</v>
      </c>
    </row>
    <row r="224" spans="1:10" ht="45" x14ac:dyDescent="0.25">
      <c r="A224" s="30" t="s">
        <v>101</v>
      </c>
      <c r="B224" s="29" t="s">
        <v>208</v>
      </c>
      <c r="C224" s="25" t="s">
        <v>44</v>
      </c>
      <c r="D224" s="25">
        <v>0</v>
      </c>
      <c r="E224" s="25">
        <v>0</v>
      </c>
      <c r="F224" s="25">
        <v>0</v>
      </c>
      <c r="G224" s="25">
        <v>0</v>
      </c>
      <c r="H224" s="25">
        <v>0</v>
      </c>
      <c r="I224" s="25">
        <v>0</v>
      </c>
      <c r="J224" s="25">
        <v>0</v>
      </c>
    </row>
    <row r="225" spans="1:10" ht="45" x14ac:dyDescent="0.25">
      <c r="A225" s="30" t="s">
        <v>102</v>
      </c>
      <c r="B225" s="29" t="s">
        <v>209</v>
      </c>
      <c r="C225" s="25" t="s">
        <v>44</v>
      </c>
      <c r="D225" s="25">
        <v>0</v>
      </c>
      <c r="E225" s="25">
        <v>0</v>
      </c>
      <c r="F225" s="25">
        <v>0</v>
      </c>
      <c r="G225" s="25">
        <v>0</v>
      </c>
      <c r="H225" s="25">
        <v>0</v>
      </c>
      <c r="I225" s="25">
        <v>0</v>
      </c>
      <c r="J225" s="25">
        <v>0</v>
      </c>
    </row>
    <row r="226" spans="1:10" ht="30" x14ac:dyDescent="0.25">
      <c r="A226" s="30" t="s">
        <v>103</v>
      </c>
      <c r="B226" s="29" t="s">
        <v>210</v>
      </c>
      <c r="C226" s="25" t="s">
        <v>44</v>
      </c>
      <c r="D226" s="25">
        <v>0</v>
      </c>
      <c r="E226" s="25">
        <v>0</v>
      </c>
      <c r="F226" s="25">
        <v>0</v>
      </c>
      <c r="G226" s="25">
        <v>0</v>
      </c>
      <c r="H226" s="25">
        <v>0</v>
      </c>
      <c r="I226" s="25">
        <v>0</v>
      </c>
      <c r="J226" s="25">
        <v>0</v>
      </c>
    </row>
    <row r="227" spans="1:10" ht="45" x14ac:dyDescent="0.25">
      <c r="A227" s="30" t="s">
        <v>109</v>
      </c>
      <c r="B227" s="29" t="s">
        <v>244</v>
      </c>
      <c r="C227" s="25" t="s">
        <v>44</v>
      </c>
      <c r="D227" s="25">
        <v>0</v>
      </c>
      <c r="E227" s="25">
        <v>0</v>
      </c>
      <c r="F227" s="25">
        <v>0</v>
      </c>
      <c r="G227" s="25">
        <v>0</v>
      </c>
      <c r="H227" s="25">
        <v>0</v>
      </c>
      <c r="I227" s="25">
        <v>0</v>
      </c>
      <c r="J227" s="25">
        <v>0</v>
      </c>
    </row>
    <row r="228" spans="1:10" ht="30" x14ac:dyDescent="0.25">
      <c r="A228" s="30" t="s">
        <v>351</v>
      </c>
      <c r="B228" s="29" t="s">
        <v>245</v>
      </c>
      <c r="C228" s="25" t="s">
        <v>44</v>
      </c>
      <c r="D228" s="25">
        <v>0</v>
      </c>
      <c r="E228" s="25">
        <v>0</v>
      </c>
      <c r="F228" s="25" t="s">
        <v>12</v>
      </c>
      <c r="G228" s="25">
        <v>0</v>
      </c>
      <c r="H228" s="25" t="s">
        <v>12</v>
      </c>
      <c r="I228" s="25">
        <v>0</v>
      </c>
      <c r="J228" s="25" t="s">
        <v>12</v>
      </c>
    </row>
    <row r="229" spans="1:10" x14ac:dyDescent="0.25">
      <c r="A229" s="30" t="s">
        <v>45</v>
      </c>
      <c r="B229" s="29" t="s">
        <v>211</v>
      </c>
      <c r="C229" s="25" t="s">
        <v>12</v>
      </c>
      <c r="D229" s="25" t="s">
        <v>12</v>
      </c>
      <c r="E229" s="25" t="s">
        <v>12</v>
      </c>
      <c r="F229" s="25" t="s">
        <v>12</v>
      </c>
      <c r="G229" s="25" t="s">
        <v>12</v>
      </c>
      <c r="H229" s="25" t="s">
        <v>12</v>
      </c>
      <c r="I229" s="25" t="s">
        <v>12</v>
      </c>
      <c r="J229" s="25" t="s">
        <v>12</v>
      </c>
    </row>
    <row r="230" spans="1:10" ht="30" x14ac:dyDescent="0.25">
      <c r="A230" s="30" t="s">
        <v>341</v>
      </c>
      <c r="B230" s="29" t="s">
        <v>212</v>
      </c>
      <c r="C230" s="25" t="s">
        <v>46</v>
      </c>
      <c r="D230" s="25">
        <v>0</v>
      </c>
      <c r="E230" s="25">
        <v>0</v>
      </c>
      <c r="F230" s="25" t="s">
        <v>12</v>
      </c>
      <c r="G230" s="25">
        <v>0</v>
      </c>
      <c r="H230" s="25" t="s">
        <v>12</v>
      </c>
      <c r="I230" s="25">
        <v>0</v>
      </c>
      <c r="J230" s="25" t="s">
        <v>12</v>
      </c>
    </row>
    <row r="231" spans="1:10" ht="45" x14ac:dyDescent="0.25">
      <c r="A231" s="30" t="s">
        <v>342</v>
      </c>
      <c r="B231" s="29" t="s">
        <v>213</v>
      </c>
      <c r="C231" s="25" t="s">
        <v>23</v>
      </c>
      <c r="D231" s="25">
        <v>0</v>
      </c>
      <c r="E231" s="25">
        <v>0</v>
      </c>
      <c r="F231" s="25" t="s">
        <v>12</v>
      </c>
      <c r="G231" s="25">
        <v>0</v>
      </c>
      <c r="H231" s="25" t="s">
        <v>12</v>
      </c>
      <c r="I231" s="25">
        <v>0</v>
      </c>
      <c r="J231" s="25" t="s">
        <v>12</v>
      </c>
    </row>
    <row r="232" spans="1:10" ht="45" x14ac:dyDescent="0.25">
      <c r="A232" s="30" t="s">
        <v>343</v>
      </c>
      <c r="B232" s="29" t="s">
        <v>214</v>
      </c>
      <c r="C232" s="25" t="s">
        <v>44</v>
      </c>
      <c r="D232" s="25">
        <v>0</v>
      </c>
      <c r="E232" s="25">
        <v>0</v>
      </c>
      <c r="F232" s="25" t="s">
        <v>12</v>
      </c>
      <c r="G232" s="25">
        <v>0</v>
      </c>
      <c r="H232" s="25" t="s">
        <v>12</v>
      </c>
      <c r="I232" s="25">
        <v>0</v>
      </c>
      <c r="J232" s="25" t="s">
        <v>12</v>
      </c>
    </row>
    <row r="233" spans="1:10" x14ac:dyDescent="0.25">
      <c r="A233" s="30" t="s">
        <v>363</v>
      </c>
      <c r="B233" s="29" t="s">
        <v>215</v>
      </c>
      <c r="C233" s="25" t="s">
        <v>12</v>
      </c>
      <c r="D233" s="25">
        <v>0</v>
      </c>
      <c r="E233" s="25">
        <v>0</v>
      </c>
      <c r="F233" s="25" t="s">
        <v>12</v>
      </c>
      <c r="G233" s="25">
        <v>0</v>
      </c>
      <c r="H233" s="25" t="s">
        <v>12</v>
      </c>
      <c r="I233" s="25">
        <v>0</v>
      </c>
      <c r="J233" s="25" t="s">
        <v>12</v>
      </c>
    </row>
    <row r="234" spans="1:10" ht="30" x14ac:dyDescent="0.25">
      <c r="A234" s="28" t="s">
        <v>362</v>
      </c>
      <c r="B234" s="25" t="s">
        <v>216</v>
      </c>
      <c r="C234" s="25" t="s">
        <v>48</v>
      </c>
      <c r="D234" s="25">
        <v>0</v>
      </c>
      <c r="E234" s="25">
        <v>0</v>
      </c>
      <c r="F234" s="25" t="s">
        <v>12</v>
      </c>
      <c r="G234" s="25">
        <v>0</v>
      </c>
      <c r="H234" s="25" t="s">
        <v>12</v>
      </c>
      <c r="I234" s="25">
        <v>0</v>
      </c>
      <c r="J234" s="25" t="s">
        <v>12</v>
      </c>
    </row>
    <row r="235" spans="1:10" ht="30" x14ac:dyDescent="0.25">
      <c r="A235" s="28" t="s">
        <v>352</v>
      </c>
      <c r="B235" s="25" t="s">
        <v>271</v>
      </c>
      <c r="C235" s="25" t="s">
        <v>48</v>
      </c>
      <c r="D235" s="25">
        <v>0</v>
      </c>
      <c r="E235" s="25">
        <v>0</v>
      </c>
      <c r="F235" s="25" t="s">
        <v>12</v>
      </c>
      <c r="G235" s="25">
        <v>0</v>
      </c>
      <c r="H235" s="25" t="s">
        <v>12</v>
      </c>
      <c r="I235" s="25">
        <v>0</v>
      </c>
      <c r="J235" s="25" t="s">
        <v>12</v>
      </c>
    </row>
    <row r="236" spans="1:10" ht="30" x14ac:dyDescent="0.25">
      <c r="A236" s="28" t="s">
        <v>353</v>
      </c>
      <c r="B236" s="25" t="s">
        <v>272</v>
      </c>
      <c r="C236" s="25" t="s">
        <v>48</v>
      </c>
      <c r="D236" s="25">
        <v>0</v>
      </c>
      <c r="E236" s="25">
        <v>0</v>
      </c>
      <c r="F236" s="25" t="s">
        <v>12</v>
      </c>
      <c r="G236" s="25">
        <v>0</v>
      </c>
      <c r="H236" s="25" t="s">
        <v>12</v>
      </c>
      <c r="I236" s="25">
        <v>0</v>
      </c>
      <c r="J236" s="25" t="s">
        <v>12</v>
      </c>
    </row>
    <row r="237" spans="1:10" ht="45" x14ac:dyDescent="0.25">
      <c r="A237" s="28" t="s">
        <v>354</v>
      </c>
      <c r="B237" s="25" t="s">
        <v>217</v>
      </c>
      <c r="C237" s="25" t="s">
        <v>34</v>
      </c>
      <c r="D237" s="25">
        <v>0</v>
      </c>
      <c r="E237" s="25">
        <v>0</v>
      </c>
      <c r="F237" s="25" t="s">
        <v>12</v>
      </c>
      <c r="G237" s="25">
        <v>0</v>
      </c>
      <c r="H237" s="25" t="s">
        <v>12</v>
      </c>
      <c r="I237" s="25">
        <v>0</v>
      </c>
      <c r="J237" s="25" t="s">
        <v>12</v>
      </c>
    </row>
    <row r="238" spans="1:10" ht="30" x14ac:dyDescent="0.25">
      <c r="A238" s="28" t="s">
        <v>355</v>
      </c>
      <c r="B238" s="25" t="s">
        <v>218</v>
      </c>
      <c r="C238" s="25" t="s">
        <v>23</v>
      </c>
      <c r="D238" s="25">
        <v>0</v>
      </c>
      <c r="E238" s="25">
        <v>0</v>
      </c>
      <c r="F238" s="25" t="s">
        <v>12</v>
      </c>
      <c r="G238" s="25">
        <v>0</v>
      </c>
      <c r="H238" s="25" t="s">
        <v>12</v>
      </c>
      <c r="I238" s="25">
        <v>0</v>
      </c>
      <c r="J238" s="25" t="s">
        <v>12</v>
      </c>
    </row>
    <row r="239" spans="1:10" x14ac:dyDescent="0.25">
      <c r="A239" s="28" t="s">
        <v>317</v>
      </c>
      <c r="B239" s="25">
        <v>54</v>
      </c>
      <c r="C239" s="25" t="s">
        <v>49</v>
      </c>
      <c r="D239" s="25" t="s">
        <v>12</v>
      </c>
      <c r="E239" s="25" t="s">
        <v>12</v>
      </c>
      <c r="F239" s="25" t="s">
        <v>12</v>
      </c>
      <c r="G239" s="25">
        <v>0</v>
      </c>
      <c r="H239" s="25" t="s">
        <v>12</v>
      </c>
      <c r="I239" s="25">
        <v>0</v>
      </c>
      <c r="J239" s="25" t="s">
        <v>12</v>
      </c>
    </row>
    <row r="240" spans="1:10" x14ac:dyDescent="0.25">
      <c r="A240" s="28" t="s">
        <v>316</v>
      </c>
      <c r="B240" s="25">
        <v>55</v>
      </c>
      <c r="C240" s="25" t="s">
        <v>49</v>
      </c>
      <c r="D240" s="25" t="s">
        <v>12</v>
      </c>
      <c r="E240" s="25" t="s">
        <v>12</v>
      </c>
      <c r="F240" s="25" t="s">
        <v>12</v>
      </c>
      <c r="G240" s="25">
        <v>0</v>
      </c>
      <c r="H240" s="25" t="s">
        <v>12</v>
      </c>
      <c r="I240" s="25">
        <v>0</v>
      </c>
      <c r="J240" s="25" t="s">
        <v>12</v>
      </c>
    </row>
    <row r="241" spans="1:24" x14ac:dyDescent="0.25">
      <c r="A241" s="28" t="s">
        <v>76</v>
      </c>
      <c r="B241" s="25">
        <v>56</v>
      </c>
      <c r="C241" s="25" t="s">
        <v>12</v>
      </c>
      <c r="D241" s="25" t="s">
        <v>12</v>
      </c>
      <c r="E241" s="25" t="s">
        <v>12</v>
      </c>
      <c r="F241" s="27">
        <f>F12+F41</f>
        <v>5943.47</v>
      </c>
      <c r="G241" s="27">
        <f>G42</f>
        <v>20993.599999999999</v>
      </c>
      <c r="H241" s="27">
        <f>H12+H41</f>
        <v>6744606.8399999999</v>
      </c>
      <c r="I241" s="26">
        <f>I42</f>
        <v>23665211</v>
      </c>
      <c r="J241" s="25">
        <v>100</v>
      </c>
    </row>
    <row r="242" spans="1:24" x14ac:dyDescent="0.25">
      <c r="A242" s="24"/>
      <c r="B242" s="23"/>
      <c r="C242" s="23"/>
      <c r="D242" s="23"/>
      <c r="E242" s="23"/>
      <c r="F242" s="23"/>
      <c r="G242" s="23"/>
      <c r="H242" s="23"/>
      <c r="I242" s="23"/>
      <c r="J242" s="23"/>
    </row>
    <row r="243" spans="1:24" s="22" customFormat="1" x14ac:dyDescent="0.25">
      <c r="A243" s="97" t="s">
        <v>73</v>
      </c>
      <c r="B243" s="97"/>
      <c r="C243" s="97"/>
      <c r="D243" s="97"/>
      <c r="E243" s="97"/>
      <c r="F243" s="97"/>
      <c r="G243" s="97"/>
      <c r="H243" s="97"/>
      <c r="I243" s="97"/>
      <c r="J243" s="97"/>
    </row>
    <row r="244" spans="1:24" s="22" customFormat="1" x14ac:dyDescent="0.25">
      <c r="A244" s="97" t="s">
        <v>376</v>
      </c>
      <c r="B244" s="97"/>
      <c r="C244" s="97"/>
      <c r="D244" s="97"/>
      <c r="E244" s="97"/>
      <c r="F244" s="97"/>
      <c r="G244" s="97"/>
      <c r="H244" s="97"/>
      <c r="I244" s="97"/>
      <c r="J244" s="97"/>
    </row>
    <row r="245" spans="1:24" s="22" customFormat="1" x14ac:dyDescent="0.25">
      <c r="A245" s="97" t="s">
        <v>358</v>
      </c>
      <c r="B245" s="97"/>
      <c r="C245" s="97"/>
      <c r="D245" s="97"/>
      <c r="E245" s="97"/>
      <c r="F245" s="97"/>
      <c r="G245" s="97"/>
      <c r="H245" s="97"/>
      <c r="I245" s="97"/>
      <c r="J245" s="97"/>
    </row>
    <row r="246" spans="1:24" s="22" customFormat="1" x14ac:dyDescent="0.25">
      <c r="A246" s="97" t="s">
        <v>74</v>
      </c>
      <c r="B246" s="97"/>
      <c r="C246" s="97"/>
      <c r="D246" s="97"/>
      <c r="E246" s="97"/>
      <c r="F246" s="97"/>
      <c r="G246" s="97"/>
      <c r="H246" s="97"/>
      <c r="I246" s="97"/>
      <c r="J246" s="97"/>
    </row>
    <row r="247" spans="1:24" s="22" customFormat="1" x14ac:dyDescent="0.25">
      <c r="A247" s="97" t="s">
        <v>75</v>
      </c>
      <c r="B247" s="97"/>
      <c r="C247" s="97"/>
      <c r="D247" s="97"/>
      <c r="E247" s="97"/>
      <c r="F247" s="97"/>
      <c r="G247" s="97"/>
      <c r="H247" s="97"/>
      <c r="I247" s="97"/>
      <c r="J247" s="97"/>
    </row>
    <row r="248" spans="1:24" s="22" customFormat="1" x14ac:dyDescent="0.25">
      <c r="A248" s="97" t="s">
        <v>360</v>
      </c>
      <c r="B248" s="97"/>
      <c r="C248" s="97"/>
      <c r="D248" s="97"/>
      <c r="E248" s="97"/>
      <c r="F248" s="97"/>
      <c r="G248" s="97"/>
      <c r="H248" s="97"/>
      <c r="I248" s="97"/>
      <c r="J248" s="97"/>
    </row>
    <row r="249" spans="1:24" s="22" customFormat="1" x14ac:dyDescent="0.25">
      <c r="A249" s="97" t="s">
        <v>361</v>
      </c>
      <c r="B249" s="97"/>
      <c r="C249" s="97"/>
      <c r="D249" s="97"/>
      <c r="E249" s="97"/>
      <c r="F249" s="97"/>
      <c r="G249" s="97"/>
      <c r="H249" s="97"/>
      <c r="I249" s="97"/>
      <c r="J249" s="97"/>
    </row>
    <row r="250" spans="1:24" s="22" customFormat="1" x14ac:dyDescent="0.25">
      <c r="A250" s="97" t="s">
        <v>359</v>
      </c>
      <c r="B250" s="97"/>
      <c r="C250" s="97"/>
      <c r="D250" s="97"/>
      <c r="E250" s="97"/>
      <c r="F250" s="97"/>
      <c r="G250" s="97"/>
      <c r="H250" s="97"/>
      <c r="I250" s="97"/>
      <c r="J250" s="97"/>
    </row>
    <row r="251" spans="1:24" x14ac:dyDescent="0.25">
      <c r="A251" s="91" t="s">
        <v>382</v>
      </c>
      <c r="B251" s="91"/>
      <c r="C251" s="91"/>
      <c r="D251" s="91"/>
      <c r="E251" s="91"/>
      <c r="F251" s="91"/>
      <c r="G251" s="91"/>
      <c r="H251" s="91"/>
      <c r="I251" s="91"/>
      <c r="J251" s="91"/>
      <c r="K251" s="91"/>
      <c r="L251" s="91"/>
      <c r="M251" s="91"/>
      <c r="N251" s="91"/>
      <c r="O251" s="91"/>
      <c r="P251" s="91"/>
      <c r="Q251" s="91"/>
      <c r="R251" s="91"/>
      <c r="S251" s="91"/>
      <c r="T251" s="91"/>
      <c r="U251" s="91"/>
      <c r="V251" s="91"/>
      <c r="W251" s="91"/>
      <c r="X251" s="91"/>
    </row>
    <row r="252" spans="1:24" x14ac:dyDescent="0.25">
      <c r="A252" s="21" t="s">
        <v>381</v>
      </c>
      <c r="B252" s="17"/>
      <c r="C252" s="17"/>
      <c r="D252" s="18"/>
      <c r="E252" s="18"/>
      <c r="F252" s="18"/>
      <c r="G252" s="20"/>
      <c r="H252" s="18"/>
      <c r="I252" s="19"/>
      <c r="J252" s="18"/>
      <c r="K252" s="17"/>
      <c r="L252" s="17"/>
      <c r="M252" s="17"/>
      <c r="N252" s="17"/>
      <c r="O252" s="17"/>
      <c r="P252" s="17"/>
      <c r="Q252" s="17"/>
      <c r="R252" s="17"/>
      <c r="S252" s="17"/>
      <c r="T252" s="17"/>
      <c r="U252" s="17"/>
      <c r="V252" s="17"/>
      <c r="W252" s="17"/>
      <c r="X252" s="17"/>
    </row>
    <row r="253" spans="1:24" x14ac:dyDescent="0.25">
      <c r="A253" s="17" t="s">
        <v>385</v>
      </c>
      <c r="B253" s="17"/>
      <c r="C253" s="17"/>
      <c r="D253" s="18"/>
      <c r="E253" s="18"/>
      <c r="F253" s="18"/>
      <c r="G253" s="20"/>
      <c r="H253" s="18"/>
      <c r="I253" s="19"/>
      <c r="J253" s="18"/>
      <c r="K253" s="17"/>
      <c r="L253" s="17"/>
      <c r="M253" s="17"/>
      <c r="N253" s="17"/>
      <c r="O253" s="17"/>
      <c r="P253" s="17"/>
      <c r="Q253" s="17"/>
      <c r="R253" s="17"/>
      <c r="S253" s="17"/>
      <c r="T253" s="17"/>
      <c r="U253" s="17"/>
      <c r="V253" s="17"/>
      <c r="W253" s="17"/>
      <c r="X253" s="17"/>
    </row>
  </sheetData>
  <autoFilter ref="A11:X11"/>
  <mergeCells count="31">
    <mergeCell ref="A250:J250"/>
    <mergeCell ref="A248:J248"/>
    <mergeCell ref="D95:D96"/>
    <mergeCell ref="E95:E96"/>
    <mergeCell ref="F95:F96"/>
    <mergeCell ref="G95:G96"/>
    <mergeCell ref="H95:H96"/>
    <mergeCell ref="I95:I96"/>
    <mergeCell ref="A243:J243"/>
    <mergeCell ref="A244:J244"/>
    <mergeCell ref="A249:J249"/>
    <mergeCell ref="B95:B96"/>
    <mergeCell ref="A245:J245"/>
    <mergeCell ref="A246:J246"/>
    <mergeCell ref="A247:J247"/>
    <mergeCell ref="H1:J1"/>
    <mergeCell ref="H2:J2"/>
    <mergeCell ref="A251:X251"/>
    <mergeCell ref="A3:J5"/>
    <mergeCell ref="A8:A10"/>
    <mergeCell ref="B8:B10"/>
    <mergeCell ref="C8:C10"/>
    <mergeCell ref="D8:D10"/>
    <mergeCell ref="E8:E10"/>
    <mergeCell ref="F8:G8"/>
    <mergeCell ref="H8:J8"/>
    <mergeCell ref="F9:G9"/>
    <mergeCell ref="H9:I9"/>
    <mergeCell ref="J9:J10"/>
    <mergeCell ref="J95:J96"/>
    <mergeCell ref="C95:C96"/>
  </mergeCells>
  <hyperlinks>
    <hyperlink ref="A12" r:id="rId1" display="https://login.consultant.ru/link/?req=doc&amp;base=LAW&amp;n=438795&amp;dst=101777"/>
    <hyperlink ref="A13" r:id="rId2" display="https://login.consultant.ru/link/?req=doc&amp;base=LAW&amp;n=438795&amp;dst=101778"/>
    <hyperlink ref="A18" r:id="rId3" display="https://login.consultant.ru/link/?req=doc&amp;base=LAW&amp;n=438795&amp;dst=101779"/>
    <hyperlink ref="A20" r:id="rId4" display="https://login.consultant.ru/link/?req=doc&amp;base=LAW&amp;n=438795&amp;dst=101780"/>
    <hyperlink ref="A22" r:id="rId5" display="https://login.consultant.ru/link/?req=doc&amp;base=LAW&amp;n=438795&amp;dst=101781"/>
    <hyperlink ref="A24" r:id="rId6" display="https://login.consultant.ru/link/?req=doc&amp;base=LAW&amp;n=438795&amp;dst=101782"/>
    <hyperlink ref="A27" r:id="rId7" display="https://login.consultant.ru/link/?req=doc&amp;base=LAW&amp;n=438795&amp;dst=101781"/>
    <hyperlink ref="A32" r:id="rId8" display="https://login.consultant.ru/link/?req=doc&amp;base=LAW&amp;n=438795&amp;dst=101783"/>
    <hyperlink ref="A41" r:id="rId9" display="https://login.consultant.ru/link/?req=doc&amp;base=LAW&amp;n=438795&amp;dst=101784"/>
    <hyperlink ref="A87" r:id="rId10" display="https://login.consultant.ru/link/?req=doc&amp;base=LAW&amp;n=438795&amp;dst=101785"/>
    <hyperlink ref="A89" location="P1496" display="P1496"/>
    <hyperlink ref="A90" location="P1506" display="P1506"/>
    <hyperlink ref="A91" location="P1516" display="P1516"/>
    <hyperlink ref="A92" location="P1526" display="P1526"/>
    <hyperlink ref="A94" location="P1546" display="P1546"/>
    <hyperlink ref="A95" location="P305" display="P305"/>
  </hyperlinks>
  <printOptions horizontalCentered="1"/>
  <pageMargins left="0" right="0" top="0.33" bottom="0" header="0" footer="0"/>
  <pageSetup paperSize="9" scale="86" fitToHeight="0" orientation="landscape"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54"/>
  <sheetViews>
    <sheetView zoomScale="80" zoomScaleNormal="80" workbookViewId="0">
      <selection activeCell="G1" sqref="G1:J1"/>
    </sheetView>
  </sheetViews>
  <sheetFormatPr defaultRowHeight="15" x14ac:dyDescent="0.25"/>
  <cols>
    <col min="1" max="1" width="58.5703125" customWidth="1"/>
    <col min="2" max="2" width="10.42578125" style="5" customWidth="1"/>
    <col min="3" max="3" width="15" customWidth="1"/>
    <col min="4" max="4" width="12.85546875" style="9" customWidth="1"/>
    <col min="5" max="5" width="13.5703125" style="9" customWidth="1"/>
    <col min="6" max="6" width="18" style="9" customWidth="1"/>
    <col min="7" max="7" width="14.5703125" style="9" customWidth="1"/>
    <col min="8" max="8" width="12.28515625" style="9" customWidth="1"/>
    <col min="9" max="9" width="15.42578125" style="9" customWidth="1"/>
    <col min="10" max="10" width="9.5703125" style="9" customWidth="1"/>
    <col min="11" max="11" width="17" hidden="1" customWidth="1"/>
    <col min="12" max="12" width="15.140625" hidden="1" customWidth="1"/>
    <col min="13" max="13" width="15" hidden="1" customWidth="1"/>
    <col min="14" max="14" width="11.42578125" hidden="1" customWidth="1"/>
    <col min="15" max="28" width="0" hidden="1" customWidth="1"/>
  </cols>
  <sheetData>
    <row r="1" spans="1:21" ht="84" customHeight="1" x14ac:dyDescent="0.25">
      <c r="G1" s="90" t="s">
        <v>420</v>
      </c>
      <c r="H1" s="90"/>
      <c r="I1" s="90"/>
      <c r="J1" s="90"/>
    </row>
    <row r="2" spans="1:21" ht="84" customHeight="1" x14ac:dyDescent="0.25">
      <c r="G2" s="90" t="s">
        <v>415</v>
      </c>
      <c r="H2" s="90"/>
      <c r="I2" s="90"/>
      <c r="J2" s="90"/>
    </row>
    <row r="3" spans="1:21" x14ac:dyDescent="0.25">
      <c r="A3" s="103" t="s">
        <v>379</v>
      </c>
      <c r="B3" s="103"/>
      <c r="C3" s="103"/>
      <c r="D3" s="103"/>
      <c r="E3" s="103"/>
      <c r="F3" s="103"/>
      <c r="G3" s="103"/>
      <c r="H3" s="103"/>
      <c r="I3" s="103"/>
      <c r="J3" s="103"/>
    </row>
    <row r="4" spans="1:21" x14ac:dyDescent="0.25">
      <c r="A4" s="103"/>
      <c r="B4" s="103"/>
      <c r="C4" s="103"/>
      <c r="D4" s="103"/>
      <c r="E4" s="103"/>
      <c r="F4" s="103"/>
      <c r="G4" s="103"/>
      <c r="H4" s="103"/>
      <c r="I4" s="103"/>
      <c r="J4" s="103"/>
    </row>
    <row r="5" spans="1:21" x14ac:dyDescent="0.25">
      <c r="A5" s="103"/>
      <c r="B5" s="103"/>
      <c r="C5" s="103"/>
      <c r="D5" s="103"/>
      <c r="E5" s="103"/>
      <c r="F5" s="103"/>
      <c r="G5" s="103"/>
      <c r="H5" s="103"/>
      <c r="I5" s="103"/>
      <c r="J5" s="103"/>
    </row>
    <row r="6" spans="1:21" hidden="1" x14ac:dyDescent="0.25"/>
    <row r="8" spans="1:21" ht="42" customHeight="1" x14ac:dyDescent="0.25">
      <c r="A8" s="104" t="s">
        <v>0</v>
      </c>
      <c r="B8" s="105" t="s">
        <v>77</v>
      </c>
      <c r="C8" s="104" t="s">
        <v>1</v>
      </c>
      <c r="D8" s="104" t="s">
        <v>2</v>
      </c>
      <c r="E8" s="104" t="s">
        <v>3</v>
      </c>
      <c r="F8" s="104" t="s">
        <v>4</v>
      </c>
      <c r="G8" s="104"/>
      <c r="H8" s="104" t="s">
        <v>5</v>
      </c>
      <c r="I8" s="104"/>
      <c r="J8" s="104"/>
    </row>
    <row r="9" spans="1:21" x14ac:dyDescent="0.25">
      <c r="A9" s="104"/>
      <c r="B9" s="105"/>
      <c r="C9" s="104"/>
      <c r="D9" s="104"/>
      <c r="E9" s="104"/>
      <c r="F9" s="104" t="s">
        <v>6</v>
      </c>
      <c r="G9" s="104"/>
      <c r="H9" s="104" t="s">
        <v>7</v>
      </c>
      <c r="I9" s="104"/>
      <c r="J9" s="104" t="s">
        <v>8</v>
      </c>
    </row>
    <row r="10" spans="1:21" ht="75" x14ac:dyDescent="0.25">
      <c r="A10" s="104"/>
      <c r="B10" s="105"/>
      <c r="C10" s="104"/>
      <c r="D10" s="104"/>
      <c r="E10" s="104"/>
      <c r="F10" s="7" t="s">
        <v>9</v>
      </c>
      <c r="G10" s="7" t="s">
        <v>10</v>
      </c>
      <c r="H10" s="7" t="s">
        <v>9</v>
      </c>
      <c r="I10" s="7" t="s">
        <v>10</v>
      </c>
      <c r="J10" s="104"/>
    </row>
    <row r="11" spans="1:21" x14ac:dyDescent="0.25">
      <c r="A11" s="7" t="s">
        <v>356</v>
      </c>
      <c r="B11" s="8" t="s">
        <v>357</v>
      </c>
      <c r="C11" s="7">
        <v>1</v>
      </c>
      <c r="D11" s="7">
        <v>2</v>
      </c>
      <c r="E11" s="7">
        <v>3</v>
      </c>
      <c r="F11" s="7">
        <v>4</v>
      </c>
      <c r="G11" s="7">
        <v>5</v>
      </c>
      <c r="H11" s="7">
        <v>6</v>
      </c>
      <c r="I11" s="7">
        <v>7</v>
      </c>
      <c r="J11" s="7">
        <v>8</v>
      </c>
    </row>
    <row r="12" spans="1:21" s="51" customFormat="1" ht="40.5" customHeight="1" x14ac:dyDescent="0.2">
      <c r="A12" s="57" t="s">
        <v>11</v>
      </c>
      <c r="B12" s="59" t="s">
        <v>411</v>
      </c>
      <c r="C12" s="31"/>
      <c r="D12" s="56" t="s">
        <v>12</v>
      </c>
      <c r="E12" s="56" t="s">
        <v>12</v>
      </c>
      <c r="F12" s="56">
        <f t="shared" ref="F12" si="0">F13+F18+F20+F27+F29+F33+F34+F36+F40+F39</f>
        <v>5982.21</v>
      </c>
      <c r="G12" s="56" t="s">
        <v>12</v>
      </c>
      <c r="H12" s="56">
        <f>H13+H18+H20+H27+H29+H33+H34+H36+H40+H39</f>
        <v>6729331.6699999999</v>
      </c>
      <c r="I12" s="34" t="s">
        <v>12</v>
      </c>
      <c r="J12" s="34">
        <f>H12/(H241+I241)*100</f>
        <v>20.86</v>
      </c>
      <c r="L12" s="53"/>
      <c r="M12" s="53"/>
      <c r="N12" s="53"/>
    </row>
    <row r="13" spans="1:21" s="51" customFormat="1" ht="51" customHeight="1" x14ac:dyDescent="0.2">
      <c r="A13" s="57" t="s">
        <v>13</v>
      </c>
      <c r="B13" s="59" t="s">
        <v>410</v>
      </c>
      <c r="C13" s="31" t="s">
        <v>14</v>
      </c>
      <c r="D13" s="62">
        <v>1.46E-2</v>
      </c>
      <c r="E13" s="56">
        <v>6311.86</v>
      </c>
      <c r="F13" s="56">
        <v>92.15</v>
      </c>
      <c r="G13" s="56" t="s">
        <v>12</v>
      </c>
      <c r="H13" s="56">
        <v>103662.35</v>
      </c>
      <c r="I13" s="34" t="s">
        <v>12</v>
      </c>
      <c r="J13" s="56" t="s">
        <v>12</v>
      </c>
      <c r="K13" s="51">
        <v>1124892</v>
      </c>
      <c r="L13" s="53">
        <f>D13*E13*$K$11/1000</f>
        <v>0</v>
      </c>
      <c r="M13" s="53" t="e">
        <f>L13/$K$11*1000</f>
        <v>#DIV/0!</v>
      </c>
      <c r="U13" s="53"/>
    </row>
    <row r="14" spans="1:21" s="51" customFormat="1" ht="36" customHeight="1" x14ac:dyDescent="0.2">
      <c r="A14" s="57" t="s">
        <v>15</v>
      </c>
      <c r="B14" s="59" t="s">
        <v>409</v>
      </c>
      <c r="C14" s="31" t="s">
        <v>14</v>
      </c>
      <c r="D14" s="62">
        <v>1.12E-2</v>
      </c>
      <c r="E14" s="56">
        <v>1274.3699999999999</v>
      </c>
      <c r="F14" s="56">
        <v>14.27</v>
      </c>
      <c r="G14" s="56" t="s">
        <v>12</v>
      </c>
      <c r="H14" s="56">
        <v>16055.52</v>
      </c>
      <c r="I14" s="34" t="s">
        <v>12</v>
      </c>
      <c r="J14" s="31" t="s">
        <v>12</v>
      </c>
      <c r="L14" s="53">
        <f>D14*E14*$K$11/1000</f>
        <v>0</v>
      </c>
      <c r="M14" s="53" t="e">
        <f>L14/$K$11*1000</f>
        <v>#DIV/0!</v>
      </c>
      <c r="U14" s="53"/>
    </row>
    <row r="15" spans="1:21" s="51" customFormat="1" ht="36" customHeight="1" x14ac:dyDescent="0.2">
      <c r="A15" s="57" t="s">
        <v>408</v>
      </c>
      <c r="B15" s="59" t="s">
        <v>407</v>
      </c>
      <c r="C15" s="31" t="s">
        <v>14</v>
      </c>
      <c r="D15" s="63">
        <v>4.0000000000000003E-5</v>
      </c>
      <c r="E15" s="56">
        <v>7979.81</v>
      </c>
      <c r="F15" s="56">
        <v>0.32</v>
      </c>
      <c r="G15" s="56" t="s">
        <v>12</v>
      </c>
      <c r="H15" s="56">
        <v>359.06</v>
      </c>
      <c r="I15" s="34" t="s">
        <v>12</v>
      </c>
      <c r="J15" s="31" t="s">
        <v>12</v>
      </c>
      <c r="L15" s="53">
        <f t="shared" ref="L15:L37" si="1">D15*E15*$K$11/1000</f>
        <v>0</v>
      </c>
      <c r="M15" s="53" t="e">
        <f t="shared" ref="M15:M37" si="2">L15/$K$11*1000</f>
        <v>#DIV/0!</v>
      </c>
      <c r="U15" s="53"/>
    </row>
    <row r="16" spans="1:21" s="51" customFormat="1" ht="36" customHeight="1" x14ac:dyDescent="0.2">
      <c r="A16" s="57" t="s">
        <v>16</v>
      </c>
      <c r="B16" s="59" t="s">
        <v>406</v>
      </c>
      <c r="C16" s="31"/>
      <c r="D16" s="56" t="s">
        <v>12</v>
      </c>
      <c r="E16" s="56" t="s">
        <v>12</v>
      </c>
      <c r="F16" s="56" t="s">
        <v>12</v>
      </c>
      <c r="G16" s="56" t="s">
        <v>12</v>
      </c>
      <c r="H16" s="56" t="s">
        <v>12</v>
      </c>
      <c r="I16" s="34" t="s">
        <v>12</v>
      </c>
      <c r="J16" s="31" t="s">
        <v>12</v>
      </c>
      <c r="L16" s="53"/>
      <c r="M16" s="53"/>
    </row>
    <row r="17" spans="1:13" s="51" customFormat="1" ht="30" customHeight="1" x14ac:dyDescent="0.2">
      <c r="A17" s="61" t="s">
        <v>17</v>
      </c>
      <c r="B17" s="59" t="s">
        <v>405</v>
      </c>
      <c r="C17" s="31"/>
      <c r="D17" s="56" t="s">
        <v>12</v>
      </c>
      <c r="E17" s="56" t="s">
        <v>12</v>
      </c>
      <c r="F17" s="56" t="s">
        <v>12</v>
      </c>
      <c r="G17" s="56" t="s">
        <v>12</v>
      </c>
      <c r="H17" s="56" t="s">
        <v>12</v>
      </c>
      <c r="I17" s="34" t="s">
        <v>12</v>
      </c>
      <c r="J17" s="31" t="s">
        <v>12</v>
      </c>
      <c r="L17" s="53"/>
      <c r="M17" s="53"/>
    </row>
    <row r="18" spans="1:13" s="51" customFormat="1" ht="33.75" customHeight="1" x14ac:dyDescent="0.2">
      <c r="A18" s="57" t="s">
        <v>18</v>
      </c>
      <c r="B18" s="59" t="s">
        <v>404</v>
      </c>
      <c r="C18" s="31" t="s">
        <v>19</v>
      </c>
      <c r="D18" s="63">
        <v>0.60794999999999999</v>
      </c>
      <c r="E18" s="56">
        <v>728.3</v>
      </c>
      <c r="F18" s="56">
        <v>442.77</v>
      </c>
      <c r="G18" s="56" t="s">
        <v>12</v>
      </c>
      <c r="H18" s="56">
        <v>498068.41</v>
      </c>
      <c r="I18" s="34" t="s">
        <v>12</v>
      </c>
      <c r="J18" s="31" t="s">
        <v>12</v>
      </c>
      <c r="L18" s="53">
        <f t="shared" si="1"/>
        <v>0</v>
      </c>
      <c r="M18" s="53" t="e">
        <f t="shared" si="2"/>
        <v>#DIV/0!</v>
      </c>
    </row>
    <row r="19" spans="1:13" s="51" customFormat="1" ht="33.75" customHeight="1" x14ac:dyDescent="0.2">
      <c r="A19" s="57" t="s">
        <v>15</v>
      </c>
      <c r="B19" s="59" t="s">
        <v>403</v>
      </c>
      <c r="C19" s="31" t="s">
        <v>19</v>
      </c>
      <c r="D19" s="56" t="s">
        <v>12</v>
      </c>
      <c r="E19" s="56" t="s">
        <v>12</v>
      </c>
      <c r="F19" s="56" t="s">
        <v>12</v>
      </c>
      <c r="G19" s="56" t="s">
        <v>12</v>
      </c>
      <c r="H19" s="56" t="s">
        <v>12</v>
      </c>
      <c r="I19" s="34" t="s">
        <v>12</v>
      </c>
      <c r="J19" s="31" t="s">
        <v>12</v>
      </c>
      <c r="L19" s="53"/>
      <c r="M19" s="53"/>
    </row>
    <row r="20" spans="1:13" s="51" customFormat="1" ht="33.75" customHeight="1" x14ac:dyDescent="0.2">
      <c r="A20" s="57" t="s">
        <v>20</v>
      </c>
      <c r="B20" s="59" t="s">
        <v>402</v>
      </c>
      <c r="C20" s="31" t="s">
        <v>21</v>
      </c>
      <c r="D20" s="56">
        <v>0.12</v>
      </c>
      <c r="E20" s="56">
        <v>2113.1999999999998</v>
      </c>
      <c r="F20" s="56">
        <v>253.58</v>
      </c>
      <c r="G20" s="56" t="s">
        <v>12</v>
      </c>
      <c r="H20" s="56">
        <v>285254.61</v>
      </c>
      <c r="I20" s="34" t="s">
        <v>12</v>
      </c>
      <c r="J20" s="31" t="s">
        <v>12</v>
      </c>
      <c r="L20" s="53">
        <f t="shared" si="1"/>
        <v>0</v>
      </c>
      <c r="M20" s="53" t="e">
        <f t="shared" si="2"/>
        <v>#DIV/0!</v>
      </c>
    </row>
    <row r="21" spans="1:13" s="51" customFormat="1" ht="33.75" customHeight="1" x14ac:dyDescent="0.2">
      <c r="A21" s="57" t="s">
        <v>15</v>
      </c>
      <c r="B21" s="59" t="s">
        <v>401</v>
      </c>
      <c r="C21" s="31" t="s">
        <v>21</v>
      </c>
      <c r="D21" s="56" t="s">
        <v>12</v>
      </c>
      <c r="E21" s="56" t="s">
        <v>12</v>
      </c>
      <c r="F21" s="56" t="s">
        <v>12</v>
      </c>
      <c r="G21" s="56" t="s">
        <v>12</v>
      </c>
      <c r="H21" s="56" t="s">
        <v>12</v>
      </c>
      <c r="I21" s="34" t="s">
        <v>12</v>
      </c>
      <c r="J21" s="31" t="s">
        <v>12</v>
      </c>
      <c r="L21" s="53"/>
      <c r="M21" s="53"/>
    </row>
    <row r="22" spans="1:13" s="51" customFormat="1" ht="33.75" customHeight="1" x14ac:dyDescent="0.2">
      <c r="A22" s="57" t="s">
        <v>22</v>
      </c>
      <c r="B22" s="59" t="s">
        <v>400</v>
      </c>
      <c r="C22" s="60" t="s">
        <v>23</v>
      </c>
      <c r="D22" s="56" t="s">
        <v>12</v>
      </c>
      <c r="E22" s="56" t="s">
        <v>12</v>
      </c>
      <c r="F22" s="56" t="s">
        <v>12</v>
      </c>
      <c r="G22" s="56" t="s">
        <v>12</v>
      </c>
      <c r="H22" s="56" t="s">
        <v>12</v>
      </c>
      <c r="I22" s="34" t="s">
        <v>12</v>
      </c>
      <c r="J22" s="31" t="s">
        <v>12</v>
      </c>
      <c r="L22" s="53"/>
      <c r="M22" s="53"/>
    </row>
    <row r="23" spans="1:13" s="51" customFormat="1" ht="33.75" customHeight="1" x14ac:dyDescent="0.2">
      <c r="A23" s="57" t="s">
        <v>15</v>
      </c>
      <c r="B23" s="59" t="s">
        <v>399</v>
      </c>
      <c r="C23" s="60" t="s">
        <v>23</v>
      </c>
      <c r="D23" s="56" t="s">
        <v>12</v>
      </c>
      <c r="E23" s="56" t="s">
        <v>12</v>
      </c>
      <c r="F23" s="56" t="s">
        <v>12</v>
      </c>
      <c r="G23" s="56" t="s">
        <v>12</v>
      </c>
      <c r="H23" s="56" t="s">
        <v>12</v>
      </c>
      <c r="I23" s="34" t="s">
        <v>12</v>
      </c>
      <c r="J23" s="31" t="s">
        <v>12</v>
      </c>
      <c r="L23" s="53"/>
      <c r="M23" s="53"/>
    </row>
    <row r="24" spans="1:13" s="51" customFormat="1" ht="39.75" customHeight="1" x14ac:dyDescent="0.2">
      <c r="A24" s="57" t="s">
        <v>24</v>
      </c>
      <c r="B24" s="59" t="s">
        <v>398</v>
      </c>
      <c r="C24" s="60" t="s">
        <v>23</v>
      </c>
      <c r="D24" s="63">
        <v>1.1299999999999999E-3</v>
      </c>
      <c r="E24" s="56">
        <v>22646.9</v>
      </c>
      <c r="F24" s="56">
        <v>25.59</v>
      </c>
      <c r="G24" s="56" t="s">
        <v>12</v>
      </c>
      <c r="H24" s="56">
        <v>28787.11</v>
      </c>
      <c r="I24" s="34" t="s">
        <v>12</v>
      </c>
      <c r="J24" s="31" t="s">
        <v>12</v>
      </c>
      <c r="L24" s="53">
        <f t="shared" ref="L24" si="3">D24*E24*$K$11/1000</f>
        <v>0</v>
      </c>
      <c r="M24" s="53" t="e">
        <f t="shared" si="2"/>
        <v>#DIV/0!</v>
      </c>
    </row>
    <row r="25" spans="1:13" s="51" customFormat="1" ht="32.25" customHeight="1" x14ac:dyDescent="0.2">
      <c r="A25" s="57" t="s">
        <v>15</v>
      </c>
      <c r="B25" s="59" t="s">
        <v>53</v>
      </c>
      <c r="C25" s="60" t="s">
        <v>23</v>
      </c>
      <c r="D25" s="56" t="s">
        <v>12</v>
      </c>
      <c r="E25" s="56" t="s">
        <v>12</v>
      </c>
      <c r="F25" s="56" t="s">
        <v>12</v>
      </c>
      <c r="G25" s="56" t="s">
        <v>12</v>
      </c>
      <c r="H25" s="56" t="s">
        <v>12</v>
      </c>
      <c r="I25" s="34" t="s">
        <v>12</v>
      </c>
      <c r="J25" s="31" t="s">
        <v>12</v>
      </c>
      <c r="L25" s="53"/>
      <c r="M25" s="53"/>
    </row>
    <row r="26" spans="1:13" s="51" customFormat="1" ht="32.25" customHeight="1" x14ac:dyDescent="0.2">
      <c r="A26" s="57" t="s">
        <v>25</v>
      </c>
      <c r="B26" s="59" t="s">
        <v>397</v>
      </c>
      <c r="C26" s="60"/>
      <c r="D26" s="56" t="s">
        <v>12</v>
      </c>
      <c r="E26" s="56" t="s">
        <v>12</v>
      </c>
      <c r="F26" s="56" t="s">
        <v>12</v>
      </c>
      <c r="G26" s="56" t="s">
        <v>12</v>
      </c>
      <c r="H26" s="56" t="s">
        <v>12</v>
      </c>
      <c r="I26" s="34" t="s">
        <v>12</v>
      </c>
      <c r="J26" s="31" t="s">
        <v>12</v>
      </c>
      <c r="L26" s="53"/>
      <c r="M26" s="53"/>
    </row>
    <row r="27" spans="1:13" s="51" customFormat="1" ht="32.25" customHeight="1" x14ac:dyDescent="0.2">
      <c r="A27" s="57" t="s">
        <v>26</v>
      </c>
      <c r="B27" s="59" t="s">
        <v>396</v>
      </c>
      <c r="C27" s="60" t="s">
        <v>23</v>
      </c>
      <c r="D27" s="63">
        <v>1.1299999999999999E-3</v>
      </c>
      <c r="E27" s="56">
        <v>22646.9</v>
      </c>
      <c r="F27" s="56">
        <v>25.59</v>
      </c>
      <c r="G27" s="56" t="s">
        <v>12</v>
      </c>
      <c r="H27" s="56">
        <v>28787.11</v>
      </c>
      <c r="I27" s="34" t="s">
        <v>12</v>
      </c>
      <c r="J27" s="31" t="s">
        <v>12</v>
      </c>
      <c r="L27" s="53">
        <f t="shared" si="1"/>
        <v>0</v>
      </c>
      <c r="M27" s="53" t="e">
        <f t="shared" si="2"/>
        <v>#DIV/0!</v>
      </c>
    </row>
    <row r="28" spans="1:13" s="51" customFormat="1" ht="32.25" customHeight="1" x14ac:dyDescent="0.2">
      <c r="A28" s="57" t="s">
        <v>15</v>
      </c>
      <c r="B28" s="59" t="s">
        <v>54</v>
      </c>
      <c r="C28" s="60" t="s">
        <v>23</v>
      </c>
      <c r="D28" s="56" t="s">
        <v>12</v>
      </c>
      <c r="E28" s="56" t="s">
        <v>12</v>
      </c>
      <c r="F28" s="56" t="s">
        <v>12</v>
      </c>
      <c r="G28" s="56" t="s">
        <v>12</v>
      </c>
      <c r="H28" s="56" t="s">
        <v>12</v>
      </c>
      <c r="I28" s="34" t="s">
        <v>12</v>
      </c>
      <c r="J28" s="31" t="s">
        <v>12</v>
      </c>
      <c r="L28" s="53"/>
      <c r="M28" s="53"/>
    </row>
    <row r="29" spans="1:13" s="51" customFormat="1" ht="32.25" customHeight="1" x14ac:dyDescent="0.2">
      <c r="A29" s="57" t="s">
        <v>27</v>
      </c>
      <c r="B29" s="59" t="s">
        <v>395</v>
      </c>
      <c r="C29" s="60" t="s">
        <v>28</v>
      </c>
      <c r="D29" s="62">
        <v>7.6E-3</v>
      </c>
      <c r="E29" s="56">
        <v>132793.20000000001</v>
      </c>
      <c r="F29" s="56">
        <v>1009.23</v>
      </c>
      <c r="G29" s="56" t="s">
        <v>12</v>
      </c>
      <c r="H29" s="56">
        <v>1135272.8600000001</v>
      </c>
      <c r="I29" s="34" t="s">
        <v>12</v>
      </c>
      <c r="J29" s="31" t="s">
        <v>12</v>
      </c>
      <c r="L29" s="53">
        <f t="shared" si="1"/>
        <v>0</v>
      </c>
      <c r="M29" s="53" t="e">
        <f t="shared" si="2"/>
        <v>#DIV/0!</v>
      </c>
    </row>
    <row r="30" spans="1:13" s="51" customFormat="1" ht="32.25" customHeight="1" x14ac:dyDescent="0.2">
      <c r="A30" s="57" t="s">
        <v>15</v>
      </c>
      <c r="B30" s="59" t="s">
        <v>55</v>
      </c>
      <c r="C30" s="31"/>
      <c r="D30" s="56" t="s">
        <v>12</v>
      </c>
      <c r="E30" s="56" t="s">
        <v>12</v>
      </c>
      <c r="F30" s="56" t="s">
        <v>12</v>
      </c>
      <c r="G30" s="56" t="s">
        <v>12</v>
      </c>
      <c r="H30" s="56" t="s">
        <v>12</v>
      </c>
      <c r="I30" s="34" t="s">
        <v>12</v>
      </c>
      <c r="J30" s="31" t="s">
        <v>12</v>
      </c>
      <c r="L30" s="53"/>
      <c r="M30" s="53"/>
    </row>
    <row r="31" spans="1:13" s="51" customFormat="1" ht="30" customHeight="1" x14ac:dyDescent="0.2">
      <c r="A31" s="61" t="s">
        <v>29</v>
      </c>
      <c r="B31" s="59" t="s">
        <v>394</v>
      </c>
      <c r="C31" s="31"/>
      <c r="D31" s="56" t="s">
        <v>12</v>
      </c>
      <c r="E31" s="56" t="s">
        <v>12</v>
      </c>
      <c r="F31" s="56" t="s">
        <v>12</v>
      </c>
      <c r="G31" s="56" t="s">
        <v>12</v>
      </c>
      <c r="H31" s="56" t="s">
        <v>12</v>
      </c>
      <c r="I31" s="34" t="s">
        <v>12</v>
      </c>
      <c r="J31" s="31" t="s">
        <v>12</v>
      </c>
      <c r="L31" s="53"/>
      <c r="M31" s="53"/>
    </row>
    <row r="32" spans="1:13" s="51" customFormat="1" ht="35.25" customHeight="1" x14ac:dyDescent="0.2">
      <c r="A32" s="57" t="s">
        <v>30</v>
      </c>
      <c r="B32" s="59" t="s">
        <v>393</v>
      </c>
      <c r="C32" s="31" t="s">
        <v>19</v>
      </c>
      <c r="D32" s="62">
        <v>4.07E-2</v>
      </c>
      <c r="E32" s="56" t="s">
        <v>12</v>
      </c>
      <c r="F32" s="56" t="s">
        <v>12</v>
      </c>
      <c r="G32" s="56" t="s">
        <v>12</v>
      </c>
      <c r="H32" s="56" t="s">
        <v>12</v>
      </c>
      <c r="I32" s="34" t="s">
        <v>12</v>
      </c>
      <c r="J32" s="31" t="s">
        <v>12</v>
      </c>
      <c r="L32" s="53"/>
      <c r="M32" s="53"/>
    </row>
    <row r="33" spans="1:15" s="51" customFormat="1" ht="34.5" customHeight="1" x14ac:dyDescent="0.2">
      <c r="A33" s="57" t="s">
        <v>31</v>
      </c>
      <c r="B33" s="59" t="s">
        <v>56</v>
      </c>
      <c r="C33" s="31" t="s">
        <v>19</v>
      </c>
      <c r="D33" s="62">
        <v>3.0700000000000002E-2</v>
      </c>
      <c r="E33" s="56">
        <v>650.5</v>
      </c>
      <c r="F33" s="56">
        <v>19.97</v>
      </c>
      <c r="G33" s="56" t="s">
        <v>12</v>
      </c>
      <c r="H33" s="56">
        <v>22464.49</v>
      </c>
      <c r="I33" s="34" t="s">
        <v>12</v>
      </c>
      <c r="J33" s="31" t="s">
        <v>12</v>
      </c>
      <c r="L33" s="53">
        <f t="shared" si="1"/>
        <v>0</v>
      </c>
      <c r="M33" s="53" t="e">
        <f t="shared" si="2"/>
        <v>#DIV/0!</v>
      </c>
    </row>
    <row r="34" spans="1:15" s="51" customFormat="1" ht="30" customHeight="1" x14ac:dyDescent="0.2">
      <c r="A34" s="57" t="s">
        <v>32</v>
      </c>
      <c r="B34" s="59" t="s">
        <v>57</v>
      </c>
      <c r="C34" s="31" t="s">
        <v>19</v>
      </c>
      <c r="D34" s="62">
        <v>0.01</v>
      </c>
      <c r="E34" s="56">
        <v>3228.8</v>
      </c>
      <c r="F34" s="56">
        <v>32.29</v>
      </c>
      <c r="G34" s="56" t="s">
        <v>12</v>
      </c>
      <c r="H34" s="56">
        <v>36320.51</v>
      </c>
      <c r="I34" s="34" t="s">
        <v>12</v>
      </c>
      <c r="J34" s="31" t="s">
        <v>12</v>
      </c>
      <c r="L34" s="53">
        <f t="shared" si="1"/>
        <v>0</v>
      </c>
      <c r="M34" s="53" t="e">
        <f t="shared" si="2"/>
        <v>#DIV/0!</v>
      </c>
      <c r="N34" s="58"/>
      <c r="O34" s="58"/>
    </row>
    <row r="35" spans="1:15" s="51" customFormat="1" ht="30" customHeight="1" x14ac:dyDescent="0.2">
      <c r="A35" s="57" t="s">
        <v>390</v>
      </c>
      <c r="B35" s="59" t="s">
        <v>416</v>
      </c>
      <c r="C35" s="31" t="s">
        <v>19</v>
      </c>
      <c r="D35" s="62">
        <v>8.0000000000000004E-4</v>
      </c>
      <c r="E35" s="56">
        <v>3410.6</v>
      </c>
      <c r="F35" s="56">
        <v>2.73</v>
      </c>
      <c r="G35" s="56" t="s">
        <v>12</v>
      </c>
      <c r="H35" s="56">
        <v>3069.25</v>
      </c>
      <c r="I35" s="34" t="s">
        <v>12</v>
      </c>
      <c r="J35" s="31" t="s">
        <v>12</v>
      </c>
      <c r="L35" s="53">
        <f t="shared" si="1"/>
        <v>0</v>
      </c>
      <c r="M35" s="53" t="e">
        <f t="shared" si="2"/>
        <v>#DIV/0!</v>
      </c>
      <c r="N35" s="58"/>
      <c r="O35" s="58"/>
    </row>
    <row r="36" spans="1:15" s="51" customFormat="1" ht="40.5" customHeight="1" x14ac:dyDescent="0.2">
      <c r="A36" s="57" t="s">
        <v>33</v>
      </c>
      <c r="B36" s="59" t="s">
        <v>391</v>
      </c>
      <c r="C36" s="31" t="s">
        <v>34</v>
      </c>
      <c r="D36" s="62">
        <v>3.56E-2</v>
      </c>
      <c r="E36" s="56">
        <v>3810.1</v>
      </c>
      <c r="F36" s="56">
        <v>135.63999999999999</v>
      </c>
      <c r="G36" s="56" t="s">
        <v>12</v>
      </c>
      <c r="H36" s="56">
        <v>152579.85999999999</v>
      </c>
      <c r="I36" s="34" t="s">
        <v>12</v>
      </c>
      <c r="J36" s="31" t="s">
        <v>12</v>
      </c>
      <c r="L36" s="53">
        <f t="shared" si="1"/>
        <v>0</v>
      </c>
      <c r="M36" s="53" t="e">
        <f t="shared" si="2"/>
        <v>#DIV/0!</v>
      </c>
      <c r="N36" s="58"/>
      <c r="O36" s="58"/>
    </row>
    <row r="37" spans="1:15" s="51" customFormat="1" ht="40.5" customHeight="1" x14ac:dyDescent="0.2">
      <c r="A37" s="57" t="s">
        <v>390</v>
      </c>
      <c r="B37" s="59" t="s">
        <v>58</v>
      </c>
      <c r="C37" s="31" t="s">
        <v>34</v>
      </c>
      <c r="D37" s="62">
        <v>8.0000000000000004E-4</v>
      </c>
      <c r="E37" s="56">
        <v>3832.7</v>
      </c>
      <c r="F37" s="56">
        <v>3.07</v>
      </c>
      <c r="G37" s="56" t="s">
        <v>12</v>
      </c>
      <c r="H37" s="56">
        <v>3449.1</v>
      </c>
      <c r="I37" s="34" t="s">
        <v>12</v>
      </c>
      <c r="J37" s="31" t="s">
        <v>12</v>
      </c>
      <c r="K37" s="53">
        <f>(6729863667.38/1000)-H41-H12</f>
        <v>0</v>
      </c>
      <c r="L37" s="53">
        <f t="shared" si="1"/>
        <v>0</v>
      </c>
      <c r="M37" s="53" t="e">
        <f t="shared" si="2"/>
        <v>#DIV/0!</v>
      </c>
      <c r="N37" s="58"/>
      <c r="O37" s="58"/>
    </row>
    <row r="38" spans="1:15" s="51" customFormat="1" ht="30" customHeight="1" x14ac:dyDescent="0.2">
      <c r="A38" s="61" t="s">
        <v>35</v>
      </c>
      <c r="B38" s="59" t="s">
        <v>389</v>
      </c>
      <c r="C38" s="60" t="s">
        <v>23</v>
      </c>
      <c r="D38" s="56" t="s">
        <v>12</v>
      </c>
      <c r="E38" s="56" t="s">
        <v>12</v>
      </c>
      <c r="F38" s="56" t="s">
        <v>12</v>
      </c>
      <c r="G38" s="56" t="s">
        <v>12</v>
      </c>
      <c r="H38" s="56" t="s">
        <v>12</v>
      </c>
      <c r="I38" s="34" t="s">
        <v>12</v>
      </c>
      <c r="J38" s="31" t="s">
        <v>12</v>
      </c>
      <c r="K38" s="53">
        <f>5982.68-F41-F12</f>
        <v>0</v>
      </c>
      <c r="L38" s="53"/>
      <c r="M38" s="53"/>
      <c r="N38" s="58"/>
      <c r="O38" s="58"/>
    </row>
    <row r="39" spans="1:15" s="51" customFormat="1" ht="34.5" customHeight="1" x14ac:dyDescent="0.2">
      <c r="A39" s="57" t="s">
        <v>36</v>
      </c>
      <c r="B39" s="59" t="s">
        <v>388</v>
      </c>
      <c r="C39" s="31"/>
      <c r="D39" s="56" t="s">
        <v>12</v>
      </c>
      <c r="E39" s="56" t="s">
        <v>12</v>
      </c>
      <c r="F39" s="56">
        <v>3882.87</v>
      </c>
      <c r="G39" s="56" t="s">
        <v>12</v>
      </c>
      <c r="H39" s="56">
        <v>4366921.47</v>
      </c>
      <c r="I39" s="34" t="s">
        <v>12</v>
      </c>
      <c r="J39" s="31" t="s">
        <v>12</v>
      </c>
      <c r="L39" s="53"/>
      <c r="M39" s="53"/>
      <c r="N39" s="58"/>
      <c r="O39" s="58"/>
    </row>
    <row r="40" spans="1:15" s="51" customFormat="1" ht="36.75" customHeight="1" x14ac:dyDescent="0.2">
      <c r="A40" s="57" t="s">
        <v>37</v>
      </c>
      <c r="B40" s="59" t="s">
        <v>387</v>
      </c>
      <c r="C40" s="31"/>
      <c r="D40" s="56" t="s">
        <v>12</v>
      </c>
      <c r="E40" s="56" t="s">
        <v>12</v>
      </c>
      <c r="F40" s="56">
        <v>88.12</v>
      </c>
      <c r="G40" s="56" t="s">
        <v>12</v>
      </c>
      <c r="H40" s="56">
        <v>100000</v>
      </c>
      <c r="I40" s="34" t="s">
        <v>12</v>
      </c>
      <c r="J40" s="31" t="s">
        <v>12</v>
      </c>
      <c r="K40" s="51">
        <f>100000000/K13</f>
        <v>88.8974230415009</v>
      </c>
      <c r="L40" s="53"/>
      <c r="M40" s="53"/>
      <c r="N40" s="58"/>
      <c r="O40" s="58"/>
    </row>
    <row r="41" spans="1:15" s="51" customFormat="1" ht="52.5" customHeight="1" x14ac:dyDescent="0.2">
      <c r="A41" s="57" t="s">
        <v>38</v>
      </c>
      <c r="B41" s="83" t="s">
        <v>386</v>
      </c>
      <c r="C41" s="31"/>
      <c r="D41" s="56" t="s">
        <v>12</v>
      </c>
      <c r="E41" s="56" t="s">
        <v>12</v>
      </c>
      <c r="F41" s="56">
        <v>0.47</v>
      </c>
      <c r="G41" s="56" t="s">
        <v>12</v>
      </c>
      <c r="H41" s="56">
        <v>532</v>
      </c>
      <c r="I41" s="34" t="s">
        <v>12</v>
      </c>
      <c r="J41" s="56">
        <f>H41/(H241+I241)*100</f>
        <v>0</v>
      </c>
      <c r="K41" s="51">
        <f>H41*1000/K13</f>
        <v>0.47293429058078501</v>
      </c>
      <c r="L41" s="53"/>
      <c r="M41" s="53"/>
      <c r="N41" s="58"/>
      <c r="O41" s="58"/>
    </row>
    <row r="42" spans="1:15" s="14" customFormat="1" ht="30" x14ac:dyDescent="0.25">
      <c r="A42" s="30" t="s">
        <v>39</v>
      </c>
      <c r="B42" s="29">
        <v>20</v>
      </c>
      <c r="C42" s="30"/>
      <c r="D42" s="25" t="s">
        <v>12</v>
      </c>
      <c r="E42" s="27" t="s">
        <v>12</v>
      </c>
      <c r="F42" s="26" t="s">
        <v>12</v>
      </c>
      <c r="G42" s="27">
        <f>G43+G46+G47+G49+G52+G53+G54+G55+G66+G70+G71+G76+G84+G85+G86+G93</f>
        <v>22646.45</v>
      </c>
      <c r="H42" s="26" t="s">
        <v>12</v>
      </c>
      <c r="I42" s="26">
        <f>I43+I46+I47+I49+I52+I53+I54+I55+I66+I70+I71+I76+I84+I85+I86+I93</f>
        <v>25528460.699999999</v>
      </c>
      <c r="J42" s="34">
        <f>I42/(H241+I241)*100</f>
        <v>79.14</v>
      </c>
      <c r="K42" s="68"/>
      <c r="L42" s="68"/>
      <c r="M42" s="68"/>
      <c r="N42" s="68"/>
    </row>
    <row r="43" spans="1:15" s="14" customFormat="1" ht="30" x14ac:dyDescent="0.25">
      <c r="A43" s="30" t="s">
        <v>273</v>
      </c>
      <c r="B43" s="29">
        <v>21</v>
      </c>
      <c r="C43" s="25" t="s">
        <v>14</v>
      </c>
      <c r="D43" s="25">
        <f>D97</f>
        <v>0.28000000000000003</v>
      </c>
      <c r="E43" s="27">
        <f>E97</f>
        <v>4680.5</v>
      </c>
      <c r="F43" s="26" t="s">
        <v>12</v>
      </c>
      <c r="G43" s="27">
        <f>G97</f>
        <v>1310.54</v>
      </c>
      <c r="H43" s="26" t="s">
        <v>12</v>
      </c>
      <c r="I43" s="26">
        <f>I97</f>
        <v>1477320.6</v>
      </c>
      <c r="J43" s="25" t="s">
        <v>12</v>
      </c>
      <c r="M43" s="69"/>
    </row>
    <row r="44" spans="1:15" s="14" customFormat="1" ht="30" x14ac:dyDescent="0.25">
      <c r="A44" s="30" t="s">
        <v>40</v>
      </c>
      <c r="B44" s="29">
        <v>22</v>
      </c>
      <c r="C44" s="25" t="s">
        <v>418</v>
      </c>
      <c r="D44" s="25" t="str">
        <f>D98</f>
        <v>X</v>
      </c>
      <c r="E44" s="27" t="str">
        <f t="shared" ref="E44:E88" si="4">E98</f>
        <v>X</v>
      </c>
      <c r="F44" s="26" t="s">
        <v>12</v>
      </c>
      <c r="G44" s="27" t="str">
        <f t="shared" ref="G44:G88" si="5">G98</f>
        <v>X</v>
      </c>
      <c r="H44" s="26" t="s">
        <v>12</v>
      </c>
      <c r="I44" s="26" t="str">
        <f t="shared" ref="I44:I88" si="6">I98</f>
        <v>X</v>
      </c>
      <c r="J44" s="25" t="s">
        <v>12</v>
      </c>
    </row>
    <row r="45" spans="1:15" s="14" customFormat="1" x14ac:dyDescent="0.25">
      <c r="A45" s="30" t="s">
        <v>108</v>
      </c>
      <c r="B45" s="29">
        <v>23</v>
      </c>
      <c r="C45" s="25" t="s">
        <v>12</v>
      </c>
      <c r="D45" s="25" t="str">
        <f t="shared" ref="D45:D87" si="7">D99</f>
        <v>X</v>
      </c>
      <c r="E45" s="27" t="str">
        <f t="shared" si="4"/>
        <v>X</v>
      </c>
      <c r="F45" s="26" t="s">
        <v>12</v>
      </c>
      <c r="G45" s="27" t="str">
        <f t="shared" si="5"/>
        <v>X</v>
      </c>
      <c r="H45" s="26" t="s">
        <v>12</v>
      </c>
      <c r="I45" s="26" t="str">
        <f t="shared" si="6"/>
        <v>X</v>
      </c>
      <c r="J45" s="25" t="s">
        <v>12</v>
      </c>
    </row>
    <row r="46" spans="1:15" s="14" customFormat="1" ht="30" x14ac:dyDescent="0.25">
      <c r="A46" s="30" t="s">
        <v>274</v>
      </c>
      <c r="B46" s="29" t="s">
        <v>59</v>
      </c>
      <c r="C46" s="89" t="s">
        <v>41</v>
      </c>
      <c r="D46" s="25">
        <f t="shared" si="7"/>
        <v>0.266791</v>
      </c>
      <c r="E46" s="27">
        <f t="shared" si="4"/>
        <v>2853.1</v>
      </c>
      <c r="F46" s="26" t="s">
        <v>12</v>
      </c>
      <c r="G46" s="27">
        <f t="shared" si="5"/>
        <v>761.18</v>
      </c>
      <c r="H46" s="26" t="s">
        <v>12</v>
      </c>
      <c r="I46" s="26">
        <f t="shared" si="6"/>
        <v>858048.5</v>
      </c>
      <c r="J46" s="25" t="s">
        <v>12</v>
      </c>
      <c r="L46" s="17"/>
    </row>
    <row r="47" spans="1:15" s="14" customFormat="1" ht="30" x14ac:dyDescent="0.25">
      <c r="A47" s="30" t="s">
        <v>383</v>
      </c>
      <c r="B47" s="29" t="s">
        <v>60</v>
      </c>
      <c r="C47" s="25" t="s">
        <v>41</v>
      </c>
      <c r="D47" s="25">
        <f t="shared" si="7"/>
        <v>0.43239300000000003</v>
      </c>
      <c r="E47" s="27">
        <f t="shared" si="4"/>
        <v>3487</v>
      </c>
      <c r="F47" s="26" t="s">
        <v>12</v>
      </c>
      <c r="G47" s="27">
        <f t="shared" si="5"/>
        <v>1507.75</v>
      </c>
      <c r="H47" s="26" t="s">
        <v>12</v>
      </c>
      <c r="I47" s="26">
        <f t="shared" si="6"/>
        <v>1699627.8</v>
      </c>
      <c r="J47" s="25" t="s">
        <v>12</v>
      </c>
    </row>
    <row r="48" spans="1:15" s="14" customFormat="1" ht="30" x14ac:dyDescent="0.25">
      <c r="A48" s="30" t="s">
        <v>275</v>
      </c>
      <c r="B48" s="29" t="s">
        <v>78</v>
      </c>
      <c r="C48" s="25" t="s">
        <v>41</v>
      </c>
      <c r="D48" s="25">
        <f t="shared" si="7"/>
        <v>5.0757999999999998E-2</v>
      </c>
      <c r="E48" s="27">
        <f t="shared" si="4"/>
        <v>1507.7</v>
      </c>
      <c r="F48" s="26" t="s">
        <v>12</v>
      </c>
      <c r="G48" s="27">
        <f t="shared" si="5"/>
        <v>76.53</v>
      </c>
      <c r="H48" s="26" t="s">
        <v>12</v>
      </c>
      <c r="I48" s="26">
        <f t="shared" si="6"/>
        <v>86269.3</v>
      </c>
      <c r="J48" s="25" t="s">
        <v>12</v>
      </c>
    </row>
    <row r="49" spans="1:11" s="14" customFormat="1" ht="45" x14ac:dyDescent="0.25">
      <c r="A49" s="30" t="s">
        <v>276</v>
      </c>
      <c r="B49" s="29" t="s">
        <v>61</v>
      </c>
      <c r="C49" s="25" t="s">
        <v>41</v>
      </c>
      <c r="D49" s="25">
        <f t="shared" si="7"/>
        <v>0.14730799999999999</v>
      </c>
      <c r="E49" s="27">
        <f t="shared" si="4"/>
        <v>2006.3</v>
      </c>
      <c r="F49" s="26" t="s">
        <v>12</v>
      </c>
      <c r="G49" s="27">
        <f t="shared" si="5"/>
        <v>295.54000000000002</v>
      </c>
      <c r="H49" s="26" t="s">
        <v>12</v>
      </c>
      <c r="I49" s="26">
        <f t="shared" si="6"/>
        <v>333150.8</v>
      </c>
      <c r="J49" s="25" t="s">
        <v>12</v>
      </c>
    </row>
    <row r="50" spans="1:11" s="14" customFormat="1" ht="30" x14ac:dyDescent="0.25">
      <c r="A50" s="30" t="s">
        <v>79</v>
      </c>
      <c r="B50" s="29" t="s">
        <v>62</v>
      </c>
      <c r="C50" s="25" t="s">
        <v>41</v>
      </c>
      <c r="D50" s="25">
        <f t="shared" si="7"/>
        <v>7.5463000000000002E-2</v>
      </c>
      <c r="E50" s="27">
        <f t="shared" si="4"/>
        <v>3179.3</v>
      </c>
      <c r="F50" s="26" t="s">
        <v>12</v>
      </c>
      <c r="G50" s="27">
        <f t="shared" si="5"/>
        <v>239.92</v>
      </c>
      <c r="H50" s="26" t="s">
        <v>12</v>
      </c>
      <c r="I50" s="26">
        <f t="shared" si="6"/>
        <v>270452.5</v>
      </c>
      <c r="J50" s="25" t="s">
        <v>12</v>
      </c>
    </row>
    <row r="51" spans="1:11" s="14" customFormat="1" ht="30" x14ac:dyDescent="0.25">
      <c r="A51" s="30" t="s">
        <v>80</v>
      </c>
      <c r="B51" s="29" t="s">
        <v>63</v>
      </c>
      <c r="C51" s="25" t="s">
        <v>41</v>
      </c>
      <c r="D51" s="25">
        <f t="shared" si="7"/>
        <v>7.1845000000000006E-2</v>
      </c>
      <c r="E51" s="27">
        <f t="shared" si="4"/>
        <v>774.2</v>
      </c>
      <c r="F51" s="26" t="s">
        <v>12</v>
      </c>
      <c r="G51" s="27">
        <f t="shared" si="5"/>
        <v>55.62</v>
      </c>
      <c r="H51" s="26" t="s">
        <v>12</v>
      </c>
      <c r="I51" s="26">
        <f t="shared" si="6"/>
        <v>62698.3</v>
      </c>
      <c r="J51" s="25" t="s">
        <v>12</v>
      </c>
    </row>
    <row r="52" spans="1:11" s="14" customFormat="1" ht="30" x14ac:dyDescent="0.25">
      <c r="A52" s="30" t="s">
        <v>277</v>
      </c>
      <c r="B52" s="29" t="s">
        <v>64</v>
      </c>
      <c r="C52" s="25" t="s">
        <v>41</v>
      </c>
      <c r="D52" s="25">
        <f t="shared" si="7"/>
        <v>2.276729</v>
      </c>
      <c r="E52" s="27">
        <f t="shared" si="4"/>
        <v>405</v>
      </c>
      <c r="F52" s="26" t="s">
        <v>12</v>
      </c>
      <c r="G52" s="27">
        <f t="shared" si="5"/>
        <v>922.08</v>
      </c>
      <c r="H52" s="26" t="s">
        <v>12</v>
      </c>
      <c r="I52" s="26">
        <f t="shared" si="6"/>
        <v>1039424.8</v>
      </c>
      <c r="J52" s="25" t="s">
        <v>12</v>
      </c>
    </row>
    <row r="53" spans="1:11" s="14" customFormat="1" x14ac:dyDescent="0.25">
      <c r="A53" s="30" t="s">
        <v>278</v>
      </c>
      <c r="B53" s="29" t="s">
        <v>82</v>
      </c>
      <c r="C53" s="25" t="s">
        <v>42</v>
      </c>
      <c r="D53" s="25">
        <f t="shared" si="7"/>
        <v>0.54</v>
      </c>
      <c r="E53" s="27">
        <f t="shared" si="4"/>
        <v>1070.9000000000001</v>
      </c>
      <c r="F53" s="26" t="s">
        <v>12</v>
      </c>
      <c r="G53" s="27">
        <f t="shared" si="5"/>
        <v>578.29</v>
      </c>
      <c r="H53" s="26" t="s">
        <v>12</v>
      </c>
      <c r="I53" s="26">
        <f t="shared" si="6"/>
        <v>651883.80000000005</v>
      </c>
      <c r="J53" s="25" t="s">
        <v>12</v>
      </c>
    </row>
    <row r="54" spans="1:11" s="14" customFormat="1" ht="30" x14ac:dyDescent="0.25">
      <c r="A54" s="30" t="s">
        <v>279</v>
      </c>
      <c r="B54" s="29" t="s">
        <v>83</v>
      </c>
      <c r="C54" s="25" t="s">
        <v>19</v>
      </c>
      <c r="D54" s="25">
        <f t="shared" si="7"/>
        <v>1.224747</v>
      </c>
      <c r="E54" s="27">
        <f t="shared" si="4"/>
        <v>2398.6999999999998</v>
      </c>
      <c r="F54" s="26" t="s">
        <v>12</v>
      </c>
      <c r="G54" s="27">
        <f t="shared" si="5"/>
        <v>2937.8</v>
      </c>
      <c r="H54" s="26" t="s">
        <v>12</v>
      </c>
      <c r="I54" s="26">
        <f t="shared" si="6"/>
        <v>3311667.4</v>
      </c>
      <c r="J54" s="25" t="s">
        <v>12</v>
      </c>
    </row>
    <row r="55" spans="1:11" s="14" customFormat="1" ht="30" x14ac:dyDescent="0.25">
      <c r="A55" s="30" t="s">
        <v>119</v>
      </c>
      <c r="B55" s="29" t="s">
        <v>110</v>
      </c>
      <c r="C55" s="25" t="s">
        <v>21</v>
      </c>
      <c r="D55" s="25">
        <f t="shared" si="7"/>
        <v>0.24401600000000001</v>
      </c>
      <c r="E55" s="27">
        <f t="shared" si="4"/>
        <v>2527.37</v>
      </c>
      <c r="F55" s="26" t="s">
        <v>12</v>
      </c>
      <c r="G55" s="27">
        <f t="shared" si="5"/>
        <v>616.72</v>
      </c>
      <c r="H55" s="26" t="s">
        <v>12</v>
      </c>
      <c r="I55" s="26">
        <f t="shared" si="6"/>
        <v>695204.3</v>
      </c>
      <c r="J55" s="25" t="s">
        <v>12</v>
      </c>
    </row>
    <row r="56" spans="1:11" s="14" customFormat="1" ht="30" x14ac:dyDescent="0.25">
      <c r="A56" s="30" t="s">
        <v>280</v>
      </c>
      <c r="B56" s="29" t="s">
        <v>111</v>
      </c>
      <c r="C56" s="25" t="s">
        <v>43</v>
      </c>
      <c r="D56" s="25">
        <f t="shared" si="7"/>
        <v>6.0443999999999998E-2</v>
      </c>
      <c r="E56" s="27">
        <f t="shared" si="4"/>
        <v>2781.17</v>
      </c>
      <c r="F56" s="26" t="s">
        <v>12</v>
      </c>
      <c r="G56" s="27">
        <f t="shared" si="5"/>
        <v>168.11</v>
      </c>
      <c r="H56" s="26" t="s">
        <v>12</v>
      </c>
      <c r="I56" s="26">
        <f t="shared" si="6"/>
        <v>189503.8</v>
      </c>
      <c r="J56" s="25"/>
      <c r="K56" s="84"/>
    </row>
    <row r="57" spans="1:11" s="14" customFormat="1" ht="30" x14ac:dyDescent="0.25">
      <c r="A57" s="30" t="s">
        <v>281</v>
      </c>
      <c r="B57" s="29" t="s">
        <v>112</v>
      </c>
      <c r="C57" s="25" t="s">
        <v>43</v>
      </c>
      <c r="D57" s="25">
        <f t="shared" si="7"/>
        <v>2.8843000000000001E-2</v>
      </c>
      <c r="E57" s="27">
        <f t="shared" si="4"/>
        <v>3966.07</v>
      </c>
      <c r="F57" s="26" t="s">
        <v>12</v>
      </c>
      <c r="G57" s="27">
        <f t="shared" si="5"/>
        <v>114.39</v>
      </c>
      <c r="H57" s="26" t="s">
        <v>12</v>
      </c>
      <c r="I57" s="26">
        <f t="shared" si="6"/>
        <v>128947.4</v>
      </c>
      <c r="J57" s="25" t="s">
        <v>12</v>
      </c>
      <c r="K57" s="84"/>
    </row>
    <row r="58" spans="1:11" s="14" customFormat="1" ht="30" x14ac:dyDescent="0.25">
      <c r="A58" s="30" t="s">
        <v>282</v>
      </c>
      <c r="B58" s="29" t="s">
        <v>113</v>
      </c>
      <c r="C58" s="25" t="s">
        <v>43</v>
      </c>
      <c r="D58" s="25">
        <f t="shared" si="7"/>
        <v>8.0342999999999998E-2</v>
      </c>
      <c r="E58" s="27">
        <f t="shared" si="4"/>
        <v>756</v>
      </c>
      <c r="F58" s="26" t="s">
        <v>12</v>
      </c>
      <c r="G58" s="27">
        <f t="shared" si="5"/>
        <v>60.74</v>
      </c>
      <c r="H58" s="26" t="s">
        <v>12</v>
      </c>
      <c r="I58" s="26">
        <f t="shared" si="6"/>
        <v>68469.8</v>
      </c>
      <c r="J58" s="25" t="s">
        <v>12</v>
      </c>
      <c r="K58" s="84"/>
    </row>
    <row r="59" spans="1:11" s="14" customFormat="1" ht="30" x14ac:dyDescent="0.25">
      <c r="A59" s="30" t="s">
        <v>283</v>
      </c>
      <c r="B59" s="29" t="s">
        <v>114</v>
      </c>
      <c r="C59" s="25" t="s">
        <v>43</v>
      </c>
      <c r="D59" s="25">
        <f t="shared" si="7"/>
        <v>4.3251999999999999E-2</v>
      </c>
      <c r="E59" s="27">
        <f t="shared" si="4"/>
        <v>1386.3</v>
      </c>
      <c r="F59" s="26" t="s">
        <v>12</v>
      </c>
      <c r="G59" s="27">
        <f t="shared" si="5"/>
        <v>59.96</v>
      </c>
      <c r="H59" s="26" t="s">
        <v>12</v>
      </c>
      <c r="I59" s="26">
        <f t="shared" si="6"/>
        <v>67590.600000000006</v>
      </c>
      <c r="J59" s="25" t="s">
        <v>12</v>
      </c>
      <c r="K59" s="84"/>
    </row>
    <row r="60" spans="1:11" s="14" customFormat="1" ht="45" x14ac:dyDescent="0.25">
      <c r="A60" s="30" t="s">
        <v>284</v>
      </c>
      <c r="B60" s="29" t="s">
        <v>115</v>
      </c>
      <c r="C60" s="25" t="s">
        <v>43</v>
      </c>
      <c r="D60" s="25">
        <f t="shared" si="7"/>
        <v>1.583E-3</v>
      </c>
      <c r="E60" s="27">
        <f t="shared" si="4"/>
        <v>11642.3</v>
      </c>
      <c r="F60" s="26" t="s">
        <v>12</v>
      </c>
      <c r="G60" s="27">
        <f t="shared" si="5"/>
        <v>18.43</v>
      </c>
      <c r="H60" s="26" t="s">
        <v>12</v>
      </c>
      <c r="I60" s="26">
        <f t="shared" si="6"/>
        <v>20775.400000000001</v>
      </c>
      <c r="J60" s="25" t="s">
        <v>12</v>
      </c>
      <c r="K60" s="84"/>
    </row>
    <row r="61" spans="1:11" s="14" customFormat="1" ht="75" x14ac:dyDescent="0.25">
      <c r="A61" s="30" t="s">
        <v>285</v>
      </c>
      <c r="B61" s="29" t="s">
        <v>116</v>
      </c>
      <c r="C61" s="25" t="s">
        <v>43</v>
      </c>
      <c r="D61" s="25">
        <f t="shared" si="7"/>
        <v>1.7746999999999999E-2</v>
      </c>
      <c r="E61" s="27">
        <f t="shared" si="4"/>
        <v>4740</v>
      </c>
      <c r="F61" s="26" t="s">
        <v>12</v>
      </c>
      <c r="G61" s="27">
        <f t="shared" si="5"/>
        <v>84.12</v>
      </c>
      <c r="H61" s="26" t="s">
        <v>12</v>
      </c>
      <c r="I61" s="26">
        <f t="shared" si="6"/>
        <v>94825.2</v>
      </c>
      <c r="J61" s="25" t="s">
        <v>12</v>
      </c>
      <c r="K61" s="84"/>
    </row>
    <row r="62" spans="1:11" s="14" customFormat="1" ht="30" x14ac:dyDescent="0.25">
      <c r="A62" s="30" t="s">
        <v>286</v>
      </c>
      <c r="B62" s="29" t="s">
        <v>117</v>
      </c>
      <c r="C62" s="25" t="s">
        <v>43</v>
      </c>
      <c r="D62" s="25">
        <f t="shared" si="7"/>
        <v>2.212E-3</v>
      </c>
      <c r="E62" s="27">
        <f t="shared" si="4"/>
        <v>37146.400000000001</v>
      </c>
      <c r="F62" s="26" t="s">
        <v>12</v>
      </c>
      <c r="G62" s="27">
        <f t="shared" si="5"/>
        <v>82.17</v>
      </c>
      <c r="H62" s="26" t="s">
        <v>12</v>
      </c>
      <c r="I62" s="26">
        <f t="shared" si="6"/>
        <v>92627</v>
      </c>
      <c r="J62" s="25" t="s">
        <v>12</v>
      </c>
      <c r="K62" s="84"/>
    </row>
    <row r="63" spans="1:11" s="14" customFormat="1" x14ac:dyDescent="0.25">
      <c r="A63" s="30" t="s">
        <v>287</v>
      </c>
      <c r="B63" s="29" t="s">
        <v>118</v>
      </c>
      <c r="C63" s="25" t="s">
        <v>43</v>
      </c>
      <c r="D63" s="25">
        <f t="shared" si="7"/>
        <v>3.8899999999999998E-3</v>
      </c>
      <c r="E63" s="27">
        <f t="shared" si="4"/>
        <v>5290.9</v>
      </c>
      <c r="F63" s="26" t="s">
        <v>12</v>
      </c>
      <c r="G63" s="27">
        <f t="shared" si="5"/>
        <v>20.58</v>
      </c>
      <c r="H63" s="26" t="s">
        <v>12</v>
      </c>
      <c r="I63" s="26">
        <f t="shared" si="6"/>
        <v>23199</v>
      </c>
      <c r="J63" s="25" t="s">
        <v>12</v>
      </c>
      <c r="K63" s="84"/>
    </row>
    <row r="64" spans="1:11" s="14" customFormat="1" ht="30" x14ac:dyDescent="0.25">
      <c r="A64" s="30" t="s">
        <v>288</v>
      </c>
      <c r="B64" s="29" t="s">
        <v>84</v>
      </c>
      <c r="C64" s="25" t="s">
        <v>43</v>
      </c>
      <c r="D64" s="25">
        <f t="shared" si="7"/>
        <v>5.7019999999999996E-3</v>
      </c>
      <c r="E64" s="27">
        <f t="shared" si="4"/>
        <v>1441.9</v>
      </c>
      <c r="F64" s="26" t="s">
        <v>12</v>
      </c>
      <c r="G64" s="27">
        <f t="shared" si="5"/>
        <v>8.2200000000000006</v>
      </c>
      <c r="H64" s="26" t="s">
        <v>12</v>
      </c>
      <c r="I64" s="26">
        <f t="shared" si="6"/>
        <v>9266.1</v>
      </c>
      <c r="J64" s="25" t="s">
        <v>12</v>
      </c>
    </row>
    <row r="65" spans="1:10" s="14" customFormat="1" ht="30" x14ac:dyDescent="0.25">
      <c r="A65" s="30" t="s">
        <v>289</v>
      </c>
      <c r="B65" s="29" t="s">
        <v>85</v>
      </c>
      <c r="C65" s="25" t="s">
        <v>41</v>
      </c>
      <c r="D65" s="25">
        <f t="shared" si="7"/>
        <v>5.7019999999999996E-3</v>
      </c>
      <c r="E65" s="27">
        <f t="shared" si="4"/>
        <v>1441.9</v>
      </c>
      <c r="F65" s="26" t="s">
        <v>12</v>
      </c>
      <c r="G65" s="27">
        <f t="shared" si="5"/>
        <v>8.2200000000000006</v>
      </c>
      <c r="H65" s="26" t="s">
        <v>12</v>
      </c>
      <c r="I65" s="26">
        <f t="shared" si="6"/>
        <v>9266.1</v>
      </c>
      <c r="J65" s="25" t="s">
        <v>12</v>
      </c>
    </row>
    <row r="66" spans="1:10" s="14" customFormat="1" ht="30" x14ac:dyDescent="0.25">
      <c r="A66" s="30" t="s">
        <v>290</v>
      </c>
      <c r="B66" s="29" t="s">
        <v>89</v>
      </c>
      <c r="C66" s="25" t="s">
        <v>41</v>
      </c>
      <c r="D66" s="25">
        <f t="shared" si="7"/>
        <v>0.26173600000000002</v>
      </c>
      <c r="E66" s="27">
        <f t="shared" si="4"/>
        <v>2897.3</v>
      </c>
      <c r="F66" s="26" t="s">
        <v>12</v>
      </c>
      <c r="G66" s="27">
        <f t="shared" si="5"/>
        <v>758.33</v>
      </c>
      <c r="H66" s="26" t="s">
        <v>12</v>
      </c>
      <c r="I66" s="26">
        <f t="shared" si="6"/>
        <v>854835.8</v>
      </c>
      <c r="J66" s="25" t="s">
        <v>12</v>
      </c>
    </row>
    <row r="67" spans="1:10" s="14" customFormat="1" ht="30" x14ac:dyDescent="0.25">
      <c r="A67" s="30" t="s">
        <v>291</v>
      </c>
      <c r="B67" s="29" t="s">
        <v>90</v>
      </c>
      <c r="C67" s="25" t="s">
        <v>41</v>
      </c>
      <c r="D67" s="25">
        <f t="shared" si="7"/>
        <v>4.505E-2</v>
      </c>
      <c r="E67" s="27">
        <f t="shared" si="4"/>
        <v>4090.6</v>
      </c>
      <c r="F67" s="26" t="s">
        <v>12</v>
      </c>
      <c r="G67" s="27">
        <f t="shared" si="5"/>
        <v>184.28</v>
      </c>
      <c r="H67" s="26" t="s">
        <v>12</v>
      </c>
      <c r="I67" s="26">
        <f t="shared" si="6"/>
        <v>207731.7</v>
      </c>
      <c r="J67" s="25" t="s">
        <v>12</v>
      </c>
    </row>
    <row r="68" spans="1:10" s="14" customFormat="1" ht="30" x14ac:dyDescent="0.25">
      <c r="A68" s="30" t="s">
        <v>292</v>
      </c>
      <c r="B68" s="29" t="s">
        <v>91</v>
      </c>
      <c r="C68" s="25" t="s">
        <v>41</v>
      </c>
      <c r="D68" s="25">
        <f t="shared" si="7"/>
        <v>5.9799999999999999E-2</v>
      </c>
      <c r="E68" s="27">
        <f t="shared" si="4"/>
        <v>1544.4</v>
      </c>
      <c r="F68" s="26" t="s">
        <v>12</v>
      </c>
      <c r="G68" s="27">
        <f t="shared" si="5"/>
        <v>92.36</v>
      </c>
      <c r="H68" s="26" t="s">
        <v>12</v>
      </c>
      <c r="I68" s="26">
        <f t="shared" si="6"/>
        <v>104113.8</v>
      </c>
      <c r="J68" s="25" t="s">
        <v>12</v>
      </c>
    </row>
    <row r="69" spans="1:10" s="14" customFormat="1" ht="30" x14ac:dyDescent="0.25">
      <c r="A69" s="30" t="s">
        <v>293</v>
      </c>
      <c r="B69" s="29" t="s">
        <v>92</v>
      </c>
      <c r="C69" s="25" t="s">
        <v>41</v>
      </c>
      <c r="D69" s="25">
        <f t="shared" si="7"/>
        <v>0.12520999999999999</v>
      </c>
      <c r="E69" s="27">
        <f t="shared" si="4"/>
        <v>3434.3</v>
      </c>
      <c r="F69" s="26" t="s">
        <v>12</v>
      </c>
      <c r="G69" s="27">
        <f t="shared" si="5"/>
        <v>430.01</v>
      </c>
      <c r="H69" s="26" t="s">
        <v>12</v>
      </c>
      <c r="I69" s="26">
        <f t="shared" si="6"/>
        <v>484733.5</v>
      </c>
      <c r="J69" s="25" t="s">
        <v>12</v>
      </c>
    </row>
    <row r="70" spans="1:10" s="14" customFormat="1" ht="30" x14ac:dyDescent="0.25">
      <c r="A70" s="30" t="s">
        <v>294</v>
      </c>
      <c r="B70" s="29" t="s">
        <v>93</v>
      </c>
      <c r="C70" s="25" t="s">
        <v>41</v>
      </c>
      <c r="D70" s="25">
        <f t="shared" si="7"/>
        <v>3.4976E-2</v>
      </c>
      <c r="E70" s="27">
        <f t="shared" si="4"/>
        <v>2524.6</v>
      </c>
      <c r="F70" s="26" t="s">
        <v>12</v>
      </c>
      <c r="G70" s="27">
        <f t="shared" si="5"/>
        <v>88.3</v>
      </c>
      <c r="H70" s="26" t="s">
        <v>12</v>
      </c>
      <c r="I70" s="26">
        <f t="shared" si="6"/>
        <v>99537.1</v>
      </c>
      <c r="J70" s="25" t="s">
        <v>12</v>
      </c>
    </row>
    <row r="71" spans="1:10" s="14" customFormat="1" ht="60" x14ac:dyDescent="0.25">
      <c r="A71" s="30" t="s">
        <v>295</v>
      </c>
      <c r="B71" s="29" t="s">
        <v>95</v>
      </c>
      <c r="C71" s="25" t="s">
        <v>41</v>
      </c>
      <c r="D71" s="25">
        <f t="shared" si="7"/>
        <v>6.7347000000000004E-2</v>
      </c>
      <c r="E71" s="27">
        <f t="shared" si="4"/>
        <v>37201.51</v>
      </c>
      <c r="F71" s="26" t="s">
        <v>12</v>
      </c>
      <c r="G71" s="27">
        <f t="shared" si="5"/>
        <v>2505.41</v>
      </c>
      <c r="H71" s="26" t="s">
        <v>12</v>
      </c>
      <c r="I71" s="26">
        <f t="shared" si="6"/>
        <v>2824251</v>
      </c>
      <c r="J71" s="25" t="s">
        <v>12</v>
      </c>
    </row>
    <row r="72" spans="1:10" s="14" customFormat="1" ht="30" x14ac:dyDescent="0.25">
      <c r="A72" s="30" t="s">
        <v>296</v>
      </c>
      <c r="B72" s="29" t="s">
        <v>65</v>
      </c>
      <c r="C72" s="25" t="s">
        <v>23</v>
      </c>
      <c r="D72" s="25">
        <f t="shared" si="7"/>
        <v>0.01</v>
      </c>
      <c r="E72" s="27">
        <f t="shared" si="4"/>
        <v>80858.5</v>
      </c>
      <c r="F72" s="26" t="s">
        <v>12</v>
      </c>
      <c r="G72" s="27">
        <f t="shared" si="5"/>
        <v>808.59</v>
      </c>
      <c r="H72" s="26" t="s">
        <v>12</v>
      </c>
      <c r="I72" s="26">
        <f t="shared" si="6"/>
        <v>911492</v>
      </c>
      <c r="J72" s="25" t="s">
        <v>12</v>
      </c>
    </row>
    <row r="73" spans="1:10" s="14" customFormat="1" ht="30" x14ac:dyDescent="0.25">
      <c r="A73" s="30" t="s">
        <v>297</v>
      </c>
      <c r="B73" s="29" t="s">
        <v>66</v>
      </c>
      <c r="C73" s="25" t="s">
        <v>23</v>
      </c>
      <c r="D73" s="25">
        <f t="shared" si="7"/>
        <v>9.1E-4</v>
      </c>
      <c r="E73" s="27">
        <f t="shared" si="4"/>
        <v>112726.39999999999</v>
      </c>
      <c r="F73" s="26" t="s">
        <v>12</v>
      </c>
      <c r="G73" s="27">
        <f t="shared" si="5"/>
        <v>102.58</v>
      </c>
      <c r="H73" s="26" t="s">
        <v>12</v>
      </c>
      <c r="I73" s="26">
        <f t="shared" si="6"/>
        <v>115634.4</v>
      </c>
      <c r="J73" s="25" t="s">
        <v>12</v>
      </c>
    </row>
    <row r="74" spans="1:10" s="14" customFormat="1" ht="30" x14ac:dyDescent="0.25">
      <c r="A74" s="30" t="s">
        <v>298</v>
      </c>
      <c r="B74" s="29" t="s">
        <v>97</v>
      </c>
      <c r="C74" s="25" t="s">
        <v>23</v>
      </c>
      <c r="D74" s="25">
        <f t="shared" si="7"/>
        <v>6.9499999999999998E-4</v>
      </c>
      <c r="E74" s="27">
        <f t="shared" si="4"/>
        <v>118934.39999999999</v>
      </c>
      <c r="F74" s="26" t="s">
        <v>12</v>
      </c>
      <c r="G74" s="27">
        <f t="shared" si="5"/>
        <v>82.66</v>
      </c>
      <c r="H74" s="26" t="s">
        <v>12</v>
      </c>
      <c r="I74" s="26">
        <f t="shared" si="6"/>
        <v>93179.4</v>
      </c>
      <c r="J74" s="25" t="s">
        <v>12</v>
      </c>
    </row>
    <row r="75" spans="1:10" s="14" customFormat="1" ht="30" x14ac:dyDescent="0.25">
      <c r="A75" s="30" t="s">
        <v>299</v>
      </c>
      <c r="B75" s="29" t="s">
        <v>121</v>
      </c>
      <c r="C75" s="25" t="s">
        <v>23</v>
      </c>
      <c r="D75" s="25">
        <f t="shared" si="7"/>
        <v>0</v>
      </c>
      <c r="E75" s="27">
        <f t="shared" si="4"/>
        <v>0</v>
      </c>
      <c r="F75" s="26" t="s">
        <v>12</v>
      </c>
      <c r="G75" s="27">
        <f t="shared" si="5"/>
        <v>0</v>
      </c>
      <c r="H75" s="26" t="s">
        <v>12</v>
      </c>
      <c r="I75" s="26">
        <f t="shared" si="6"/>
        <v>0</v>
      </c>
      <c r="J75" s="25" t="s">
        <v>12</v>
      </c>
    </row>
    <row r="76" spans="1:10" s="14" customFormat="1" ht="60" x14ac:dyDescent="0.25">
      <c r="A76" s="30" t="s">
        <v>374</v>
      </c>
      <c r="B76" s="29" t="s">
        <v>98</v>
      </c>
      <c r="C76" s="25" t="s">
        <v>23</v>
      </c>
      <c r="D76" s="25">
        <f t="shared" si="7"/>
        <v>0.17469899999999999</v>
      </c>
      <c r="E76" s="27">
        <f t="shared" si="4"/>
        <v>55418.6</v>
      </c>
      <c r="F76" s="26" t="s">
        <v>12</v>
      </c>
      <c r="G76" s="27">
        <f t="shared" si="5"/>
        <v>9681.57</v>
      </c>
      <c r="H76" s="26" t="s">
        <v>12</v>
      </c>
      <c r="I76" s="26">
        <f t="shared" si="6"/>
        <v>10913656.300000001</v>
      </c>
      <c r="J76" s="25" t="s">
        <v>12</v>
      </c>
    </row>
    <row r="77" spans="1:10" s="14" customFormat="1" ht="30" x14ac:dyDescent="0.25">
      <c r="A77" s="30" t="s">
        <v>300</v>
      </c>
      <c r="B77" s="29" t="s">
        <v>67</v>
      </c>
      <c r="C77" s="25" t="s">
        <v>44</v>
      </c>
      <c r="D77" s="25">
        <f t="shared" si="7"/>
        <v>1.0265E-2</v>
      </c>
      <c r="E77" s="27">
        <f t="shared" si="4"/>
        <v>104621.2</v>
      </c>
      <c r="F77" s="26" t="s">
        <v>12</v>
      </c>
      <c r="G77" s="27">
        <f t="shared" si="5"/>
        <v>1073.94</v>
      </c>
      <c r="H77" s="26" t="s">
        <v>12</v>
      </c>
      <c r="I77" s="26">
        <f t="shared" si="6"/>
        <v>1210610.7</v>
      </c>
      <c r="J77" s="25" t="s">
        <v>12</v>
      </c>
    </row>
    <row r="78" spans="1:10" s="14" customFormat="1" ht="45" x14ac:dyDescent="0.25">
      <c r="A78" s="30" t="s">
        <v>301</v>
      </c>
      <c r="B78" s="29" t="s">
        <v>68</v>
      </c>
      <c r="C78" s="25" t="s">
        <v>44</v>
      </c>
      <c r="D78" s="25">
        <f t="shared" si="7"/>
        <v>2.3270000000000001E-3</v>
      </c>
      <c r="E78" s="27">
        <f t="shared" si="4"/>
        <v>207340.7</v>
      </c>
      <c r="F78" s="26" t="s">
        <v>12</v>
      </c>
      <c r="G78" s="27">
        <f t="shared" si="5"/>
        <v>482.48</v>
      </c>
      <c r="H78" s="26" t="s">
        <v>12</v>
      </c>
      <c r="I78" s="26">
        <f t="shared" si="6"/>
        <v>543880.9</v>
      </c>
      <c r="J78" s="25" t="s">
        <v>12</v>
      </c>
    </row>
    <row r="79" spans="1:10" s="14" customFormat="1" ht="60" x14ac:dyDescent="0.25">
      <c r="A79" s="30" t="s">
        <v>302</v>
      </c>
      <c r="B79" s="29" t="s">
        <v>69</v>
      </c>
      <c r="C79" s="25" t="s">
        <v>44</v>
      </c>
      <c r="D79" s="25">
        <f t="shared" si="7"/>
        <v>4.2999999999999999E-4</v>
      </c>
      <c r="E79" s="27">
        <f t="shared" si="4"/>
        <v>270682</v>
      </c>
      <c r="F79" s="26" t="s">
        <v>12</v>
      </c>
      <c r="G79" s="27">
        <f t="shared" si="5"/>
        <v>116.39</v>
      </c>
      <c r="H79" s="26" t="s">
        <v>12</v>
      </c>
      <c r="I79" s="26">
        <f t="shared" si="6"/>
        <v>131201.9</v>
      </c>
      <c r="J79" s="25" t="s">
        <v>12</v>
      </c>
    </row>
    <row r="80" spans="1:10" s="14" customFormat="1" ht="45" x14ac:dyDescent="0.25">
      <c r="A80" s="30" t="s">
        <v>303</v>
      </c>
      <c r="B80" s="29" t="s">
        <v>99</v>
      </c>
      <c r="C80" s="25" t="s">
        <v>44</v>
      </c>
      <c r="D80" s="25">
        <f t="shared" si="7"/>
        <v>1.8900000000000001E-4</v>
      </c>
      <c r="E80" s="27">
        <f t="shared" si="4"/>
        <v>325685.09999999998</v>
      </c>
      <c r="F80" s="26" t="s">
        <v>12</v>
      </c>
      <c r="G80" s="27">
        <f t="shared" si="5"/>
        <v>61.55</v>
      </c>
      <c r="H80" s="26" t="s">
        <v>12</v>
      </c>
      <c r="I80" s="26">
        <f t="shared" si="6"/>
        <v>69382.899999999994</v>
      </c>
      <c r="J80" s="25" t="s">
        <v>12</v>
      </c>
    </row>
    <row r="81" spans="1:14" s="14" customFormat="1" ht="45" x14ac:dyDescent="0.25">
      <c r="A81" s="30" t="s">
        <v>304</v>
      </c>
      <c r="B81" s="29" t="s">
        <v>100</v>
      </c>
      <c r="C81" s="25" t="s">
        <v>44</v>
      </c>
      <c r="D81" s="25">
        <f t="shared" si="7"/>
        <v>4.7199999999999998E-4</v>
      </c>
      <c r="E81" s="27">
        <f t="shared" si="4"/>
        <v>211986</v>
      </c>
      <c r="F81" s="26" t="s">
        <v>12</v>
      </c>
      <c r="G81" s="27">
        <f t="shared" si="5"/>
        <v>100.06</v>
      </c>
      <c r="H81" s="26" t="s">
        <v>12</v>
      </c>
      <c r="I81" s="26">
        <f t="shared" si="6"/>
        <v>112793.7</v>
      </c>
      <c r="J81" s="25" t="s">
        <v>12</v>
      </c>
    </row>
    <row r="82" spans="1:14" s="14" customFormat="1" ht="30" x14ac:dyDescent="0.25">
      <c r="A82" s="30" t="s">
        <v>305</v>
      </c>
      <c r="B82" s="29" t="s">
        <v>123</v>
      </c>
      <c r="C82" s="25" t="s">
        <v>44</v>
      </c>
      <c r="D82" s="25">
        <f t="shared" si="7"/>
        <v>4.0600000000000002E-3</v>
      </c>
      <c r="E82" s="27">
        <f t="shared" si="4"/>
        <v>190739.87</v>
      </c>
      <c r="F82" s="26" t="s">
        <v>12</v>
      </c>
      <c r="G82" s="27">
        <f t="shared" si="5"/>
        <v>775.13</v>
      </c>
      <c r="H82" s="26" t="s">
        <v>12</v>
      </c>
      <c r="I82" s="26">
        <f t="shared" si="6"/>
        <v>873779.3</v>
      </c>
      <c r="J82" s="25" t="s">
        <v>12</v>
      </c>
    </row>
    <row r="83" spans="1:14" s="14" customFormat="1" ht="30" x14ac:dyDescent="0.25">
      <c r="A83" s="30" t="s">
        <v>306</v>
      </c>
      <c r="B83" s="29" t="s">
        <v>104</v>
      </c>
      <c r="C83" s="25" t="s">
        <v>44</v>
      </c>
      <c r="D83" s="25" t="str">
        <f t="shared" si="7"/>
        <v>X</v>
      </c>
      <c r="E83" s="27" t="str">
        <f t="shared" si="4"/>
        <v>X</v>
      </c>
      <c r="F83" s="26" t="s">
        <v>12</v>
      </c>
      <c r="G83" s="27" t="str">
        <f t="shared" si="5"/>
        <v>X</v>
      </c>
      <c r="H83" s="26" t="s">
        <v>12</v>
      </c>
      <c r="I83" s="26" t="str">
        <f t="shared" si="6"/>
        <v>X</v>
      </c>
      <c r="J83" s="25" t="s">
        <v>12</v>
      </c>
    </row>
    <row r="84" spans="1:14" s="14" customFormat="1" x14ac:dyDescent="0.25">
      <c r="A84" s="30" t="s">
        <v>307</v>
      </c>
      <c r="B84" s="29" t="s">
        <v>105</v>
      </c>
      <c r="C84" s="25" t="s">
        <v>12</v>
      </c>
      <c r="D84" s="25">
        <f t="shared" si="7"/>
        <v>3.241E-3</v>
      </c>
      <c r="E84" s="27">
        <f t="shared" si="4"/>
        <v>27684.5</v>
      </c>
      <c r="F84" s="26" t="s">
        <v>12</v>
      </c>
      <c r="G84" s="27">
        <f t="shared" si="5"/>
        <v>89.73</v>
      </c>
      <c r="H84" s="26" t="s">
        <v>12</v>
      </c>
      <c r="I84" s="26">
        <f t="shared" si="6"/>
        <v>101149.1</v>
      </c>
      <c r="J84" s="25" t="s">
        <v>12</v>
      </c>
    </row>
    <row r="85" spans="1:14" s="14" customFormat="1" ht="45" x14ac:dyDescent="0.25">
      <c r="A85" s="30" t="s">
        <v>308</v>
      </c>
      <c r="B85" s="29" t="s">
        <v>106</v>
      </c>
      <c r="C85" s="25" t="s">
        <v>46</v>
      </c>
      <c r="D85" s="25">
        <f t="shared" si="7"/>
        <v>2.7049999999999999E-3</v>
      </c>
      <c r="E85" s="27">
        <f t="shared" si="4"/>
        <v>29771.5</v>
      </c>
      <c r="F85" s="26" t="s">
        <v>12</v>
      </c>
      <c r="G85" s="27">
        <f t="shared" si="5"/>
        <v>80.53</v>
      </c>
      <c r="H85" s="26" t="s">
        <v>12</v>
      </c>
      <c r="I85" s="26">
        <f t="shared" si="6"/>
        <v>90778.3</v>
      </c>
      <c r="J85" s="25" t="s">
        <v>12</v>
      </c>
    </row>
    <row r="86" spans="1:14" s="14" customFormat="1" ht="45" x14ac:dyDescent="0.25">
      <c r="A86" s="30" t="s">
        <v>309</v>
      </c>
      <c r="B86" s="29" t="s">
        <v>107</v>
      </c>
      <c r="C86" s="25" t="s">
        <v>23</v>
      </c>
      <c r="D86" s="25">
        <f t="shared" si="7"/>
        <v>5.6429999999999996E-3</v>
      </c>
      <c r="E86" s="27">
        <f t="shared" si="4"/>
        <v>58761.9</v>
      </c>
      <c r="F86" s="26" t="s">
        <v>12</v>
      </c>
      <c r="G86" s="27">
        <f t="shared" si="5"/>
        <v>331.59</v>
      </c>
      <c r="H86" s="26" t="s">
        <v>12</v>
      </c>
      <c r="I86" s="26">
        <f t="shared" si="6"/>
        <v>373788.5</v>
      </c>
      <c r="J86" s="25" t="s">
        <v>12</v>
      </c>
    </row>
    <row r="87" spans="1:14" s="14" customFormat="1" ht="35.25" customHeight="1" x14ac:dyDescent="0.25">
      <c r="A87" s="6" t="s">
        <v>47</v>
      </c>
      <c r="B87" s="29" t="s">
        <v>124</v>
      </c>
      <c r="C87" s="25"/>
      <c r="D87" s="25" t="str">
        <f t="shared" si="7"/>
        <v>X</v>
      </c>
      <c r="E87" s="25" t="str">
        <f t="shared" si="4"/>
        <v>X</v>
      </c>
      <c r="F87" s="25" t="s">
        <v>12</v>
      </c>
      <c r="G87" s="25"/>
      <c r="H87" s="25" t="s">
        <v>12</v>
      </c>
      <c r="I87" s="25"/>
      <c r="J87" s="25" t="s">
        <v>12</v>
      </c>
    </row>
    <row r="88" spans="1:14" s="14" customFormat="1" ht="45" x14ac:dyDescent="0.25">
      <c r="A88" s="30" t="s">
        <v>310</v>
      </c>
      <c r="B88" s="29" t="s">
        <v>70</v>
      </c>
      <c r="C88" s="25"/>
      <c r="D88" s="25" t="s">
        <v>12</v>
      </c>
      <c r="E88" s="25" t="str">
        <f t="shared" si="4"/>
        <v>X</v>
      </c>
      <c r="F88" s="25" t="s">
        <v>12</v>
      </c>
      <c r="G88" s="25">
        <f t="shared" si="5"/>
        <v>0</v>
      </c>
      <c r="H88" s="25" t="s">
        <v>12</v>
      </c>
      <c r="I88" s="25">
        <f t="shared" si="6"/>
        <v>0</v>
      </c>
      <c r="J88" s="25" t="s">
        <v>12</v>
      </c>
    </row>
    <row r="89" spans="1:14" s="14" customFormat="1" ht="45" x14ac:dyDescent="0.25">
      <c r="A89" s="6" t="s">
        <v>311</v>
      </c>
      <c r="B89" s="29" t="s">
        <v>125</v>
      </c>
      <c r="C89" s="25" t="s">
        <v>48</v>
      </c>
      <c r="D89" s="25"/>
      <c r="E89" s="25"/>
      <c r="F89" s="25" t="s">
        <v>12</v>
      </c>
      <c r="G89" s="25"/>
      <c r="H89" s="25" t="s">
        <v>12</v>
      </c>
      <c r="I89" s="25"/>
      <c r="J89" s="25" t="s">
        <v>12</v>
      </c>
    </row>
    <row r="90" spans="1:14" s="14" customFormat="1" ht="30" x14ac:dyDescent="0.25">
      <c r="A90" s="6" t="s">
        <v>312</v>
      </c>
      <c r="B90" s="29" t="s">
        <v>126</v>
      </c>
      <c r="C90" s="25" t="s">
        <v>48</v>
      </c>
      <c r="D90" s="25"/>
      <c r="E90" s="25"/>
      <c r="F90" s="25" t="s">
        <v>12</v>
      </c>
      <c r="G90" s="25"/>
      <c r="H90" s="25" t="s">
        <v>12</v>
      </c>
      <c r="I90" s="25"/>
      <c r="J90" s="25" t="s">
        <v>12</v>
      </c>
    </row>
    <row r="91" spans="1:14" s="14" customFormat="1" ht="45" x14ac:dyDescent="0.25">
      <c r="A91" s="6" t="s">
        <v>313</v>
      </c>
      <c r="B91" s="29" t="s">
        <v>71</v>
      </c>
      <c r="C91" s="25" t="s">
        <v>34</v>
      </c>
      <c r="D91" s="25"/>
      <c r="E91" s="25"/>
      <c r="F91" s="25" t="s">
        <v>12</v>
      </c>
      <c r="G91" s="25"/>
      <c r="H91" s="25" t="s">
        <v>12</v>
      </c>
      <c r="I91" s="25"/>
      <c r="J91" s="25" t="s">
        <v>12</v>
      </c>
    </row>
    <row r="92" spans="1:14" s="14" customFormat="1" ht="30" x14ac:dyDescent="0.25">
      <c r="A92" s="6" t="s">
        <v>314</v>
      </c>
      <c r="B92" s="29" t="s">
        <v>72</v>
      </c>
      <c r="C92" s="25" t="s">
        <v>23</v>
      </c>
      <c r="D92" s="25"/>
      <c r="E92" s="25"/>
      <c r="F92" s="25" t="s">
        <v>12</v>
      </c>
      <c r="G92" s="25"/>
      <c r="H92" s="25" t="s">
        <v>12</v>
      </c>
      <c r="I92" s="25"/>
      <c r="J92" s="25" t="s">
        <v>12</v>
      </c>
    </row>
    <row r="93" spans="1:14" s="14" customFormat="1" x14ac:dyDescent="0.25">
      <c r="A93" s="30" t="s">
        <v>318</v>
      </c>
      <c r="B93" s="29" t="s">
        <v>127</v>
      </c>
      <c r="C93" s="25" t="s">
        <v>49</v>
      </c>
      <c r="D93" s="33" t="s">
        <v>12</v>
      </c>
      <c r="E93" s="33" t="s">
        <v>12</v>
      </c>
      <c r="F93" s="33" t="s">
        <v>12</v>
      </c>
      <c r="G93" s="34">
        <f>G141</f>
        <v>181.09</v>
      </c>
      <c r="H93" s="33" t="s">
        <v>377</v>
      </c>
      <c r="I93" s="32">
        <f>I141</f>
        <v>204136.6</v>
      </c>
      <c r="J93" s="31" t="s">
        <v>12</v>
      </c>
    </row>
    <row r="94" spans="1:14" s="14" customFormat="1" x14ac:dyDescent="0.25">
      <c r="A94" s="6" t="s">
        <v>315</v>
      </c>
      <c r="B94" s="29" t="s">
        <v>128</v>
      </c>
      <c r="C94" s="25" t="s">
        <v>49</v>
      </c>
      <c r="D94" s="33" t="s">
        <v>12</v>
      </c>
      <c r="E94" s="33" t="s">
        <v>12</v>
      </c>
      <c r="F94" s="33" t="s">
        <v>12</v>
      </c>
      <c r="G94" s="34"/>
      <c r="H94" s="33"/>
      <c r="I94" s="32"/>
      <c r="J94" s="31" t="s">
        <v>12</v>
      </c>
    </row>
    <row r="95" spans="1:14" s="14" customFormat="1" ht="27" customHeight="1" x14ac:dyDescent="0.25">
      <c r="A95" s="6" t="s">
        <v>50</v>
      </c>
      <c r="B95" s="94" t="s">
        <v>130</v>
      </c>
      <c r="C95" s="73"/>
      <c r="D95" s="95" t="s">
        <v>12</v>
      </c>
      <c r="E95" s="95" t="s">
        <v>12</v>
      </c>
      <c r="F95" s="95" t="s">
        <v>12</v>
      </c>
      <c r="G95" s="98">
        <v>22646.45</v>
      </c>
      <c r="H95" s="95" t="s">
        <v>12</v>
      </c>
      <c r="I95" s="100">
        <v>25528460.699999999</v>
      </c>
      <c r="J95" s="95" t="s">
        <v>12</v>
      </c>
    </row>
    <row r="96" spans="1:14" s="14" customFormat="1" ht="45" x14ac:dyDescent="0.25">
      <c r="A96" s="30" t="s">
        <v>51</v>
      </c>
      <c r="B96" s="94"/>
      <c r="C96" s="74"/>
      <c r="D96" s="96"/>
      <c r="E96" s="96"/>
      <c r="F96" s="96"/>
      <c r="G96" s="99"/>
      <c r="H96" s="96"/>
      <c r="I96" s="101"/>
      <c r="J96" s="96"/>
      <c r="K96" s="75" t="s">
        <v>378</v>
      </c>
      <c r="L96" s="76">
        <v>1127261</v>
      </c>
      <c r="M96" s="67"/>
      <c r="N96" s="50"/>
    </row>
    <row r="97" spans="1:14" s="14" customFormat="1" ht="30" x14ac:dyDescent="0.25">
      <c r="A97" s="30" t="s">
        <v>344</v>
      </c>
      <c r="B97" s="49" t="s">
        <v>131</v>
      </c>
      <c r="C97" s="64" t="s">
        <v>14</v>
      </c>
      <c r="D97" s="33">
        <v>0.28000000000000003</v>
      </c>
      <c r="E97" s="34">
        <v>4680.5</v>
      </c>
      <c r="F97" s="33" t="s">
        <v>377</v>
      </c>
      <c r="G97" s="34">
        <v>1310.54</v>
      </c>
      <c r="H97" s="33" t="s">
        <v>377</v>
      </c>
      <c r="I97" s="32">
        <v>1477320.6</v>
      </c>
      <c r="J97" s="31" t="s">
        <v>12</v>
      </c>
      <c r="M97" s="67"/>
      <c r="N97" s="50"/>
    </row>
    <row r="98" spans="1:14" s="14" customFormat="1" ht="30" x14ac:dyDescent="0.25">
      <c r="A98" s="30" t="s">
        <v>40</v>
      </c>
      <c r="B98" s="29" t="s">
        <v>132</v>
      </c>
      <c r="C98" s="25" t="s">
        <v>12</v>
      </c>
      <c r="D98" s="36" t="s">
        <v>12</v>
      </c>
      <c r="E98" s="38" t="s">
        <v>12</v>
      </c>
      <c r="F98" s="36" t="s">
        <v>12</v>
      </c>
      <c r="G98" s="38" t="s">
        <v>12</v>
      </c>
      <c r="H98" s="36" t="s">
        <v>12</v>
      </c>
      <c r="I98" s="38" t="s">
        <v>12</v>
      </c>
      <c r="J98" s="36" t="s">
        <v>12</v>
      </c>
      <c r="M98" s="65"/>
      <c r="N98" s="50"/>
    </row>
    <row r="99" spans="1:14" s="14" customFormat="1" x14ac:dyDescent="0.25">
      <c r="A99" s="30" t="s">
        <v>108</v>
      </c>
      <c r="B99" s="29" t="s">
        <v>133</v>
      </c>
      <c r="C99" s="25" t="s">
        <v>12</v>
      </c>
      <c r="D99" s="36" t="s">
        <v>12</v>
      </c>
      <c r="E99" s="38" t="s">
        <v>12</v>
      </c>
      <c r="F99" s="36" t="s">
        <v>12</v>
      </c>
      <c r="G99" s="38" t="s">
        <v>12</v>
      </c>
      <c r="H99" s="36" t="s">
        <v>12</v>
      </c>
      <c r="I99" s="38" t="s">
        <v>12</v>
      </c>
      <c r="J99" s="36" t="s">
        <v>12</v>
      </c>
      <c r="M99" s="65"/>
      <c r="N99" s="50"/>
    </row>
    <row r="100" spans="1:14" s="14" customFormat="1" ht="30" x14ac:dyDescent="0.25">
      <c r="A100" s="30" t="s">
        <v>320</v>
      </c>
      <c r="B100" s="29" t="s">
        <v>134</v>
      </c>
      <c r="C100" s="25" t="s">
        <v>41</v>
      </c>
      <c r="D100" s="35">
        <v>0.266791</v>
      </c>
      <c r="E100" s="34">
        <v>2853.1</v>
      </c>
      <c r="F100" s="33" t="s">
        <v>377</v>
      </c>
      <c r="G100" s="34">
        <v>761.18</v>
      </c>
      <c r="H100" s="33" t="s">
        <v>377</v>
      </c>
      <c r="I100" s="32">
        <v>858048.5</v>
      </c>
      <c r="J100" s="31" t="s">
        <v>12</v>
      </c>
      <c r="K100" s="50"/>
      <c r="L100" s="50"/>
      <c r="M100" s="70"/>
      <c r="N100" s="50"/>
    </row>
    <row r="101" spans="1:14" s="14" customFormat="1" ht="30" x14ac:dyDescent="0.25">
      <c r="A101" s="30" t="s">
        <v>384</v>
      </c>
      <c r="B101" s="29" t="s">
        <v>135</v>
      </c>
      <c r="C101" s="25" t="s">
        <v>41</v>
      </c>
      <c r="D101" s="35">
        <v>0.43239300000000003</v>
      </c>
      <c r="E101" s="34">
        <v>3487</v>
      </c>
      <c r="F101" s="33" t="s">
        <v>377</v>
      </c>
      <c r="G101" s="34">
        <v>1507.75</v>
      </c>
      <c r="H101" s="33" t="s">
        <v>377</v>
      </c>
      <c r="I101" s="32">
        <v>1699627.8</v>
      </c>
      <c r="J101" s="31" t="s">
        <v>12</v>
      </c>
      <c r="M101" s="70"/>
      <c r="N101" s="50"/>
    </row>
    <row r="102" spans="1:14" s="14" customFormat="1" ht="30" x14ac:dyDescent="0.25">
      <c r="A102" s="30" t="s">
        <v>322</v>
      </c>
      <c r="B102" s="29" t="s">
        <v>136</v>
      </c>
      <c r="C102" s="25" t="s">
        <v>41</v>
      </c>
      <c r="D102" s="33">
        <v>5.0757999999999998E-2</v>
      </c>
      <c r="E102" s="34">
        <v>1507.7</v>
      </c>
      <c r="F102" s="33" t="s">
        <v>377</v>
      </c>
      <c r="G102" s="34">
        <v>76.53</v>
      </c>
      <c r="H102" s="33" t="s">
        <v>377</v>
      </c>
      <c r="I102" s="32">
        <v>86269.3</v>
      </c>
      <c r="J102" s="31" t="s">
        <v>12</v>
      </c>
      <c r="M102" s="70"/>
      <c r="N102" s="50"/>
    </row>
    <row r="103" spans="1:14" s="14" customFormat="1" ht="30" x14ac:dyDescent="0.25">
      <c r="A103" s="30" t="s">
        <v>81</v>
      </c>
      <c r="B103" s="29" t="s">
        <v>137</v>
      </c>
      <c r="C103" s="25" t="s">
        <v>41</v>
      </c>
      <c r="D103" s="33">
        <v>0.14730799999999999</v>
      </c>
      <c r="E103" s="34">
        <v>2006.3</v>
      </c>
      <c r="F103" s="33" t="s">
        <v>377</v>
      </c>
      <c r="G103" s="34">
        <v>295.54000000000002</v>
      </c>
      <c r="H103" s="33" t="s">
        <v>377</v>
      </c>
      <c r="I103" s="32">
        <v>333150.8</v>
      </c>
      <c r="J103" s="31" t="s">
        <v>12</v>
      </c>
      <c r="M103" s="70"/>
      <c r="N103" s="50"/>
    </row>
    <row r="104" spans="1:14" s="14" customFormat="1" ht="30" x14ac:dyDescent="0.25">
      <c r="A104" s="30" t="s">
        <v>79</v>
      </c>
      <c r="B104" s="29" t="s">
        <v>138</v>
      </c>
      <c r="C104" s="25" t="s">
        <v>41</v>
      </c>
      <c r="D104" s="33">
        <v>7.5463000000000002E-2</v>
      </c>
      <c r="E104" s="34">
        <v>3179.3</v>
      </c>
      <c r="F104" s="33" t="s">
        <v>377</v>
      </c>
      <c r="G104" s="34">
        <v>239.92</v>
      </c>
      <c r="H104" s="33" t="s">
        <v>377</v>
      </c>
      <c r="I104" s="32">
        <v>270452.5</v>
      </c>
      <c r="J104" s="31" t="s">
        <v>12</v>
      </c>
      <c r="M104" s="70"/>
      <c r="N104" s="50"/>
    </row>
    <row r="105" spans="1:14" s="14" customFormat="1" ht="30" x14ac:dyDescent="0.25">
      <c r="A105" s="30" t="s">
        <v>80</v>
      </c>
      <c r="B105" s="29" t="s">
        <v>139</v>
      </c>
      <c r="C105" s="25" t="s">
        <v>41</v>
      </c>
      <c r="D105" s="33">
        <v>7.1845000000000006E-2</v>
      </c>
      <c r="E105" s="34">
        <v>774.2</v>
      </c>
      <c r="F105" s="33" t="s">
        <v>377</v>
      </c>
      <c r="G105" s="34">
        <v>55.62</v>
      </c>
      <c r="H105" s="33" t="s">
        <v>377</v>
      </c>
      <c r="I105" s="32">
        <v>62698.3</v>
      </c>
      <c r="J105" s="31" t="s">
        <v>12</v>
      </c>
      <c r="M105" s="70"/>
      <c r="N105" s="50"/>
    </row>
    <row r="106" spans="1:14" s="14" customFormat="1" x14ac:dyDescent="0.25">
      <c r="A106" s="30" t="s">
        <v>345</v>
      </c>
      <c r="B106" s="29" t="s">
        <v>140</v>
      </c>
      <c r="C106" s="25" t="s">
        <v>42</v>
      </c>
      <c r="D106" s="35">
        <v>2.276729</v>
      </c>
      <c r="E106" s="34">
        <v>405</v>
      </c>
      <c r="F106" s="33" t="s">
        <v>377</v>
      </c>
      <c r="G106" s="34">
        <v>922.08</v>
      </c>
      <c r="H106" s="33" t="s">
        <v>377</v>
      </c>
      <c r="I106" s="32">
        <v>1039424.8</v>
      </c>
      <c r="J106" s="31" t="s">
        <v>12</v>
      </c>
      <c r="M106" s="70"/>
      <c r="N106" s="50"/>
    </row>
    <row r="107" spans="1:14" s="14" customFormat="1" x14ac:dyDescent="0.25">
      <c r="A107" s="30" t="s">
        <v>324</v>
      </c>
      <c r="B107" s="29" t="s">
        <v>141</v>
      </c>
      <c r="C107" s="25" t="s">
        <v>19</v>
      </c>
      <c r="D107" s="33">
        <v>0.54</v>
      </c>
      <c r="E107" s="34">
        <v>1070.9000000000001</v>
      </c>
      <c r="F107" s="33" t="s">
        <v>377</v>
      </c>
      <c r="G107" s="34">
        <v>578.29</v>
      </c>
      <c r="H107" s="33" t="s">
        <v>377</v>
      </c>
      <c r="I107" s="32">
        <v>651883.80000000005</v>
      </c>
      <c r="J107" s="31" t="s">
        <v>12</v>
      </c>
      <c r="M107" s="70"/>
      <c r="N107" s="50"/>
    </row>
    <row r="108" spans="1:14" s="14" customFormat="1" x14ac:dyDescent="0.25">
      <c r="A108" s="30" t="s">
        <v>325</v>
      </c>
      <c r="B108" s="29" t="s">
        <v>142</v>
      </c>
      <c r="C108" s="25" t="s">
        <v>21</v>
      </c>
      <c r="D108" s="35">
        <v>1.224747</v>
      </c>
      <c r="E108" s="34">
        <v>2398.6999999999998</v>
      </c>
      <c r="F108" s="33" t="s">
        <v>377</v>
      </c>
      <c r="G108" s="34">
        <v>2937.8</v>
      </c>
      <c r="H108" s="33" t="s">
        <v>377</v>
      </c>
      <c r="I108" s="32">
        <v>3311667.4</v>
      </c>
      <c r="J108" s="31" t="s">
        <v>12</v>
      </c>
      <c r="M108" s="70"/>
      <c r="N108" s="50"/>
    </row>
    <row r="109" spans="1:14" s="14" customFormat="1" ht="30" x14ac:dyDescent="0.25">
      <c r="A109" s="30" t="s">
        <v>119</v>
      </c>
      <c r="B109" s="29" t="s">
        <v>143</v>
      </c>
      <c r="C109" s="25" t="s">
        <v>43</v>
      </c>
      <c r="D109" s="42">
        <v>0.24401600000000001</v>
      </c>
      <c r="E109" s="41">
        <v>2527.37</v>
      </c>
      <c r="F109" s="33" t="s">
        <v>377</v>
      </c>
      <c r="G109" s="34">
        <v>616.72</v>
      </c>
      <c r="H109" s="33" t="s">
        <v>377</v>
      </c>
      <c r="I109" s="32">
        <v>695204.3</v>
      </c>
      <c r="J109" s="31" t="s">
        <v>12</v>
      </c>
      <c r="K109" s="50"/>
      <c r="L109" s="50"/>
      <c r="M109" s="70"/>
      <c r="N109" s="50"/>
    </row>
    <row r="110" spans="1:14" s="14" customFormat="1" x14ac:dyDescent="0.25">
      <c r="A110" s="30" t="s">
        <v>326</v>
      </c>
      <c r="B110" s="29" t="s">
        <v>144</v>
      </c>
      <c r="C110" s="25" t="s">
        <v>43</v>
      </c>
      <c r="D110" s="35">
        <v>6.0443999999999998E-2</v>
      </c>
      <c r="E110" s="34">
        <v>2781.17</v>
      </c>
      <c r="F110" s="33" t="s">
        <v>377</v>
      </c>
      <c r="G110" s="34">
        <v>168.11</v>
      </c>
      <c r="H110" s="33" t="s">
        <v>377</v>
      </c>
      <c r="I110" s="32">
        <v>189503.8</v>
      </c>
      <c r="J110" s="31" t="s">
        <v>12</v>
      </c>
      <c r="M110" s="70"/>
      <c r="N110" s="50"/>
    </row>
    <row r="111" spans="1:14" s="14" customFormat="1" x14ac:dyDescent="0.25">
      <c r="A111" s="30" t="s">
        <v>348</v>
      </c>
      <c r="B111" s="29" t="s">
        <v>145</v>
      </c>
      <c r="C111" s="25" t="s">
        <v>43</v>
      </c>
      <c r="D111" s="33">
        <v>2.8843000000000001E-2</v>
      </c>
      <c r="E111" s="34">
        <v>3966.07</v>
      </c>
      <c r="F111" s="33" t="s">
        <v>377</v>
      </c>
      <c r="G111" s="34">
        <v>114.39</v>
      </c>
      <c r="H111" s="33" t="s">
        <v>377</v>
      </c>
      <c r="I111" s="32">
        <v>128947.4</v>
      </c>
      <c r="J111" s="31" t="s">
        <v>12</v>
      </c>
      <c r="M111" s="70"/>
      <c r="N111" s="50"/>
    </row>
    <row r="112" spans="1:14" s="14" customFormat="1" x14ac:dyDescent="0.25">
      <c r="A112" s="30" t="s">
        <v>364</v>
      </c>
      <c r="B112" s="29" t="s">
        <v>146</v>
      </c>
      <c r="C112" s="25" t="s">
        <v>43</v>
      </c>
      <c r="D112" s="35">
        <v>8.0342999999999998E-2</v>
      </c>
      <c r="E112" s="34">
        <v>756</v>
      </c>
      <c r="F112" s="33" t="s">
        <v>377</v>
      </c>
      <c r="G112" s="34">
        <v>60.74</v>
      </c>
      <c r="H112" s="33" t="s">
        <v>377</v>
      </c>
      <c r="I112" s="32">
        <v>68469.8</v>
      </c>
      <c r="J112" s="31" t="s">
        <v>12</v>
      </c>
      <c r="M112" s="70"/>
      <c r="N112" s="50"/>
    </row>
    <row r="113" spans="1:14" s="14" customFormat="1" x14ac:dyDescent="0.25">
      <c r="A113" s="30" t="s">
        <v>365</v>
      </c>
      <c r="B113" s="29" t="s">
        <v>147</v>
      </c>
      <c r="C113" s="25" t="s">
        <v>43</v>
      </c>
      <c r="D113" s="33">
        <v>4.3251999999999999E-2</v>
      </c>
      <c r="E113" s="34">
        <v>1386.3</v>
      </c>
      <c r="F113" s="33" t="s">
        <v>377</v>
      </c>
      <c r="G113" s="34">
        <v>59.96</v>
      </c>
      <c r="H113" s="33" t="s">
        <v>377</v>
      </c>
      <c r="I113" s="32">
        <v>67590.600000000006</v>
      </c>
      <c r="J113" s="31" t="s">
        <v>12</v>
      </c>
      <c r="M113" s="70"/>
      <c r="N113" s="50"/>
    </row>
    <row r="114" spans="1:14" s="14" customFormat="1" ht="30" x14ac:dyDescent="0.25">
      <c r="A114" s="30" t="s">
        <v>366</v>
      </c>
      <c r="B114" s="29" t="s">
        <v>148</v>
      </c>
      <c r="C114" s="25" t="s">
        <v>43</v>
      </c>
      <c r="D114" s="35">
        <v>1.583E-3</v>
      </c>
      <c r="E114" s="34">
        <v>11642.3</v>
      </c>
      <c r="F114" s="33" t="s">
        <v>377</v>
      </c>
      <c r="G114" s="34">
        <v>18.43</v>
      </c>
      <c r="H114" s="33" t="s">
        <v>377</v>
      </c>
      <c r="I114" s="32">
        <v>20775.400000000001</v>
      </c>
      <c r="J114" s="31" t="s">
        <v>12</v>
      </c>
      <c r="M114" s="70"/>
      <c r="N114" s="50"/>
    </row>
    <row r="115" spans="1:14" s="14" customFormat="1" ht="60" x14ac:dyDescent="0.25">
      <c r="A115" s="30" t="s">
        <v>367</v>
      </c>
      <c r="B115" s="29" t="s">
        <v>149</v>
      </c>
      <c r="C115" s="25" t="s">
        <v>43</v>
      </c>
      <c r="D115" s="33">
        <v>1.7746999999999999E-2</v>
      </c>
      <c r="E115" s="34">
        <v>4740</v>
      </c>
      <c r="F115" s="33" t="s">
        <v>377</v>
      </c>
      <c r="G115" s="34">
        <v>84.12</v>
      </c>
      <c r="H115" s="33" t="s">
        <v>377</v>
      </c>
      <c r="I115" s="32">
        <v>94825.2</v>
      </c>
      <c r="J115" s="31" t="s">
        <v>12</v>
      </c>
      <c r="M115" s="70"/>
      <c r="N115" s="50"/>
    </row>
    <row r="116" spans="1:14" s="14" customFormat="1" x14ac:dyDescent="0.25">
      <c r="A116" s="30" t="s">
        <v>86</v>
      </c>
      <c r="B116" s="29" t="s">
        <v>150</v>
      </c>
      <c r="C116" s="25" t="s">
        <v>43</v>
      </c>
      <c r="D116" s="35">
        <v>2.212E-3</v>
      </c>
      <c r="E116" s="34">
        <v>37146.400000000001</v>
      </c>
      <c r="F116" s="33" t="s">
        <v>377</v>
      </c>
      <c r="G116" s="34">
        <v>82.17</v>
      </c>
      <c r="H116" s="33" t="s">
        <v>377</v>
      </c>
      <c r="I116" s="32">
        <v>92627</v>
      </c>
      <c r="J116" s="31" t="s">
        <v>12</v>
      </c>
      <c r="M116" s="70"/>
      <c r="N116" s="50"/>
    </row>
    <row r="117" spans="1:14" s="14" customFormat="1" x14ac:dyDescent="0.25">
      <c r="A117" s="30" t="s">
        <v>87</v>
      </c>
      <c r="B117" s="29" t="s">
        <v>151</v>
      </c>
      <c r="C117" s="25" t="s">
        <v>43</v>
      </c>
      <c r="D117" s="35">
        <v>3.8899999999999998E-3</v>
      </c>
      <c r="E117" s="34">
        <v>5290.9</v>
      </c>
      <c r="F117" s="33" t="s">
        <v>377</v>
      </c>
      <c r="G117" s="34">
        <v>20.58</v>
      </c>
      <c r="H117" s="33" t="s">
        <v>377</v>
      </c>
      <c r="I117" s="32">
        <v>23199</v>
      </c>
      <c r="J117" s="31" t="s">
        <v>12</v>
      </c>
      <c r="M117" s="70"/>
      <c r="N117" s="50"/>
    </row>
    <row r="118" spans="1:14" s="14" customFormat="1" ht="30" x14ac:dyDescent="0.25">
      <c r="A118" s="30" t="s">
        <v>120</v>
      </c>
      <c r="B118" s="29" t="s">
        <v>152</v>
      </c>
      <c r="C118" s="25" t="s">
        <v>41</v>
      </c>
      <c r="D118" s="35">
        <v>5.7019999999999996E-3</v>
      </c>
      <c r="E118" s="34">
        <v>1441.9</v>
      </c>
      <c r="F118" s="33" t="s">
        <v>377</v>
      </c>
      <c r="G118" s="34">
        <v>8.2200000000000006</v>
      </c>
      <c r="H118" s="33" t="s">
        <v>377</v>
      </c>
      <c r="I118" s="32">
        <v>9266.1</v>
      </c>
      <c r="J118" s="31" t="s">
        <v>12</v>
      </c>
      <c r="M118" s="70"/>
      <c r="N118" s="50"/>
    </row>
    <row r="119" spans="1:14" s="14" customFormat="1" ht="30" x14ac:dyDescent="0.25">
      <c r="A119" s="30" t="s">
        <v>88</v>
      </c>
      <c r="B119" s="29" t="s">
        <v>153</v>
      </c>
      <c r="C119" s="25" t="s">
        <v>41</v>
      </c>
      <c r="D119" s="35">
        <v>5.7019999999999996E-3</v>
      </c>
      <c r="E119" s="34">
        <v>1441.9</v>
      </c>
      <c r="F119" s="33" t="s">
        <v>377</v>
      </c>
      <c r="G119" s="34">
        <v>8.2200000000000006</v>
      </c>
      <c r="H119" s="33" t="s">
        <v>377</v>
      </c>
      <c r="I119" s="32">
        <v>9266.1</v>
      </c>
      <c r="J119" s="31" t="s">
        <v>12</v>
      </c>
      <c r="M119" s="70"/>
      <c r="N119" s="50"/>
    </row>
    <row r="120" spans="1:14" s="14" customFormat="1" ht="30" x14ac:dyDescent="0.25">
      <c r="A120" s="30" t="s">
        <v>332</v>
      </c>
      <c r="B120" s="29" t="s">
        <v>154</v>
      </c>
      <c r="C120" s="25" t="s">
        <v>41</v>
      </c>
      <c r="D120" s="33">
        <v>0.26173600000000002</v>
      </c>
      <c r="E120" s="34">
        <v>2897.3</v>
      </c>
      <c r="F120" s="33" t="s">
        <v>377</v>
      </c>
      <c r="G120" s="34">
        <v>758.33</v>
      </c>
      <c r="H120" s="33" t="s">
        <v>377</v>
      </c>
      <c r="I120" s="32">
        <v>854835.8</v>
      </c>
      <c r="J120" s="31" t="s">
        <v>12</v>
      </c>
      <c r="M120" s="70"/>
      <c r="N120" s="50"/>
    </row>
    <row r="121" spans="1:14" s="14" customFormat="1" ht="30" x14ac:dyDescent="0.25">
      <c r="A121" s="30" t="s">
        <v>368</v>
      </c>
      <c r="B121" s="29" t="s">
        <v>155</v>
      </c>
      <c r="C121" s="25" t="s">
        <v>41</v>
      </c>
      <c r="D121" s="35">
        <v>4.505E-2</v>
      </c>
      <c r="E121" s="34">
        <v>4090.6</v>
      </c>
      <c r="F121" s="33" t="s">
        <v>377</v>
      </c>
      <c r="G121" s="34">
        <v>184.28</v>
      </c>
      <c r="H121" s="33" t="s">
        <v>377</v>
      </c>
      <c r="I121" s="32">
        <v>207731.7</v>
      </c>
      <c r="J121" s="31" t="s">
        <v>12</v>
      </c>
      <c r="M121" s="70"/>
      <c r="N121" s="50"/>
    </row>
    <row r="122" spans="1:14" s="14" customFormat="1" ht="30" x14ac:dyDescent="0.25">
      <c r="A122" s="30" t="s">
        <v>334</v>
      </c>
      <c r="B122" s="29" t="s">
        <v>156</v>
      </c>
      <c r="C122" s="25" t="s">
        <v>41</v>
      </c>
      <c r="D122" s="35">
        <v>5.9799999999999999E-2</v>
      </c>
      <c r="E122" s="34">
        <v>1544.4</v>
      </c>
      <c r="F122" s="33" t="s">
        <v>377</v>
      </c>
      <c r="G122" s="34">
        <v>92.36</v>
      </c>
      <c r="H122" s="33" t="s">
        <v>377</v>
      </c>
      <c r="I122" s="32">
        <v>104113.8</v>
      </c>
      <c r="J122" s="31" t="s">
        <v>12</v>
      </c>
      <c r="M122" s="70"/>
      <c r="N122" s="50"/>
    </row>
    <row r="123" spans="1:14" s="14" customFormat="1" ht="30" x14ac:dyDescent="0.25">
      <c r="A123" s="30" t="s">
        <v>335</v>
      </c>
      <c r="B123" s="29" t="s">
        <v>157</v>
      </c>
      <c r="C123" s="25" t="s">
        <v>41</v>
      </c>
      <c r="D123" s="35">
        <v>0.12520999999999999</v>
      </c>
      <c r="E123" s="34">
        <v>3434.3</v>
      </c>
      <c r="F123" s="33" t="s">
        <v>377</v>
      </c>
      <c r="G123" s="34">
        <v>430.01</v>
      </c>
      <c r="H123" s="33" t="s">
        <v>377</v>
      </c>
      <c r="I123" s="32">
        <v>484733.5</v>
      </c>
      <c r="J123" s="31" t="s">
        <v>12</v>
      </c>
      <c r="M123" s="70"/>
      <c r="N123" s="50"/>
    </row>
    <row r="124" spans="1:14" s="14" customFormat="1" ht="30" x14ac:dyDescent="0.25">
      <c r="A124" s="30" t="s">
        <v>94</v>
      </c>
      <c r="B124" s="29" t="s">
        <v>158</v>
      </c>
      <c r="C124" s="25" t="s">
        <v>41</v>
      </c>
      <c r="D124" s="35">
        <v>3.4976E-2</v>
      </c>
      <c r="E124" s="34">
        <v>2524.6</v>
      </c>
      <c r="F124" s="33" t="s">
        <v>377</v>
      </c>
      <c r="G124" s="34">
        <v>88.3</v>
      </c>
      <c r="H124" s="33" t="s">
        <v>377</v>
      </c>
      <c r="I124" s="32">
        <v>99537.1</v>
      </c>
      <c r="J124" s="31" t="s">
        <v>12</v>
      </c>
      <c r="M124" s="70"/>
      <c r="N124" s="50"/>
    </row>
    <row r="125" spans="1:14" s="14" customFormat="1" ht="60" x14ac:dyDescent="0.25">
      <c r="A125" s="30" t="s">
        <v>369</v>
      </c>
      <c r="B125" s="29" t="s">
        <v>159</v>
      </c>
      <c r="C125" s="25" t="s">
        <v>23</v>
      </c>
      <c r="D125" s="33">
        <v>6.7347000000000004E-2</v>
      </c>
      <c r="E125" s="34">
        <v>37201.51</v>
      </c>
      <c r="F125" s="33" t="s">
        <v>377</v>
      </c>
      <c r="G125" s="34">
        <v>2505.41</v>
      </c>
      <c r="H125" s="33" t="s">
        <v>377</v>
      </c>
      <c r="I125" s="32">
        <v>2824251</v>
      </c>
      <c r="J125" s="33" t="s">
        <v>12</v>
      </c>
      <c r="K125" s="50"/>
      <c r="M125" s="70"/>
      <c r="N125" s="50"/>
    </row>
    <row r="126" spans="1:14" s="14" customFormat="1" ht="30" x14ac:dyDescent="0.25">
      <c r="A126" s="30" t="s">
        <v>337</v>
      </c>
      <c r="B126" s="29" t="s">
        <v>160</v>
      </c>
      <c r="C126" s="25" t="s">
        <v>23</v>
      </c>
      <c r="D126" s="35">
        <v>0.01</v>
      </c>
      <c r="E126" s="34">
        <v>80858.5</v>
      </c>
      <c r="F126" s="33" t="s">
        <v>377</v>
      </c>
      <c r="G126" s="34">
        <v>808.59</v>
      </c>
      <c r="H126" s="33" t="s">
        <v>377</v>
      </c>
      <c r="I126" s="32">
        <v>911492</v>
      </c>
      <c r="J126" s="31" t="s">
        <v>12</v>
      </c>
      <c r="M126" s="70"/>
      <c r="N126" s="50"/>
    </row>
    <row r="127" spans="1:14" s="14" customFormat="1" ht="30" x14ac:dyDescent="0.25">
      <c r="A127" s="30" t="s">
        <v>338</v>
      </c>
      <c r="B127" s="29" t="s">
        <v>161</v>
      </c>
      <c r="C127" s="25" t="s">
        <v>23</v>
      </c>
      <c r="D127" s="35">
        <v>9.1E-4</v>
      </c>
      <c r="E127" s="34">
        <v>112726.39999999999</v>
      </c>
      <c r="F127" s="33" t="s">
        <v>377</v>
      </c>
      <c r="G127" s="34">
        <v>102.58</v>
      </c>
      <c r="H127" s="33" t="s">
        <v>377</v>
      </c>
      <c r="I127" s="32">
        <v>115634.4</v>
      </c>
      <c r="J127" s="31" t="s">
        <v>12</v>
      </c>
      <c r="M127" s="70"/>
      <c r="N127" s="50"/>
    </row>
    <row r="128" spans="1:14" s="14" customFormat="1" ht="30" x14ac:dyDescent="0.25">
      <c r="A128" s="30" t="s">
        <v>96</v>
      </c>
      <c r="B128" s="29" t="s">
        <v>162</v>
      </c>
      <c r="C128" s="25" t="s">
        <v>23</v>
      </c>
      <c r="D128" s="35">
        <v>6.9499999999999998E-4</v>
      </c>
      <c r="E128" s="34">
        <v>118934.39999999999</v>
      </c>
      <c r="F128" s="33" t="s">
        <v>377</v>
      </c>
      <c r="G128" s="34">
        <v>82.66</v>
      </c>
      <c r="H128" s="33" t="s">
        <v>377</v>
      </c>
      <c r="I128" s="32">
        <v>93179.4</v>
      </c>
      <c r="J128" s="31" t="s">
        <v>12</v>
      </c>
      <c r="M128" s="70"/>
      <c r="N128" s="50"/>
    </row>
    <row r="129" spans="1:14" s="14" customFormat="1" ht="30" x14ac:dyDescent="0.25">
      <c r="A129" s="30" t="s">
        <v>122</v>
      </c>
      <c r="B129" s="29" t="s">
        <v>163</v>
      </c>
      <c r="C129" s="25" t="s">
        <v>23</v>
      </c>
      <c r="D129" s="25">
        <v>0</v>
      </c>
      <c r="E129" s="25">
        <v>0</v>
      </c>
      <c r="F129" s="25"/>
      <c r="G129" s="25">
        <v>0</v>
      </c>
      <c r="H129" s="25"/>
      <c r="I129" s="25">
        <v>0</v>
      </c>
      <c r="J129" s="25"/>
      <c r="M129" s="70"/>
      <c r="N129" s="50"/>
    </row>
    <row r="130" spans="1:14" s="14" customFormat="1" ht="60" x14ac:dyDescent="0.25">
      <c r="A130" s="30" t="s">
        <v>219</v>
      </c>
      <c r="B130" s="29" t="s">
        <v>164</v>
      </c>
      <c r="C130" s="25" t="s">
        <v>44</v>
      </c>
      <c r="D130" s="33">
        <v>0.17469899999999999</v>
      </c>
      <c r="E130" s="34">
        <v>55418.6</v>
      </c>
      <c r="F130" s="33" t="s">
        <v>12</v>
      </c>
      <c r="G130" s="34">
        <v>9681.57</v>
      </c>
      <c r="H130" s="33" t="s">
        <v>12</v>
      </c>
      <c r="I130" s="32">
        <v>10913656.300000001</v>
      </c>
      <c r="J130" s="36" t="s">
        <v>12</v>
      </c>
      <c r="M130" s="70"/>
      <c r="N130" s="50"/>
    </row>
    <row r="131" spans="1:14" s="14" customFormat="1" ht="30" x14ac:dyDescent="0.25">
      <c r="A131" s="30" t="s">
        <v>370</v>
      </c>
      <c r="B131" s="29" t="s">
        <v>165</v>
      </c>
      <c r="C131" s="25" t="s">
        <v>44</v>
      </c>
      <c r="D131" s="35">
        <v>1.0265E-2</v>
      </c>
      <c r="E131" s="34">
        <v>104621.2</v>
      </c>
      <c r="F131" s="33" t="s">
        <v>377</v>
      </c>
      <c r="G131" s="34">
        <v>1073.94</v>
      </c>
      <c r="H131" s="33" t="s">
        <v>377</v>
      </c>
      <c r="I131" s="32">
        <v>1210610.7</v>
      </c>
      <c r="J131" s="31" t="s">
        <v>12</v>
      </c>
      <c r="M131" s="70"/>
      <c r="N131" s="50"/>
    </row>
    <row r="132" spans="1:14" s="14" customFormat="1" ht="45" x14ac:dyDescent="0.25">
      <c r="A132" s="30" t="s">
        <v>101</v>
      </c>
      <c r="B132" s="29" t="s">
        <v>166</v>
      </c>
      <c r="C132" s="25" t="s">
        <v>44</v>
      </c>
      <c r="D132" s="35">
        <v>2.3270000000000001E-3</v>
      </c>
      <c r="E132" s="34">
        <v>207340.7</v>
      </c>
      <c r="F132" s="33" t="s">
        <v>377</v>
      </c>
      <c r="G132" s="34">
        <v>482.48</v>
      </c>
      <c r="H132" s="33" t="s">
        <v>377</v>
      </c>
      <c r="I132" s="32">
        <v>543880.9</v>
      </c>
      <c r="J132" s="31" t="s">
        <v>12</v>
      </c>
      <c r="M132" s="70"/>
      <c r="N132" s="50"/>
    </row>
    <row r="133" spans="1:14" s="14" customFormat="1" ht="45" x14ac:dyDescent="0.25">
      <c r="A133" s="30" t="s">
        <v>102</v>
      </c>
      <c r="B133" s="29" t="s">
        <v>167</v>
      </c>
      <c r="C133" s="25" t="s">
        <v>44</v>
      </c>
      <c r="D133" s="35">
        <v>4.2999999999999999E-4</v>
      </c>
      <c r="E133" s="34">
        <v>270682</v>
      </c>
      <c r="F133" s="33" t="s">
        <v>377</v>
      </c>
      <c r="G133" s="34">
        <v>116.39</v>
      </c>
      <c r="H133" s="33" t="s">
        <v>377</v>
      </c>
      <c r="I133" s="32">
        <v>131201.9</v>
      </c>
      <c r="J133" s="31" t="s">
        <v>12</v>
      </c>
      <c r="M133" s="70"/>
      <c r="N133" s="50"/>
    </row>
    <row r="134" spans="1:14" s="14" customFormat="1" ht="30" x14ac:dyDescent="0.25">
      <c r="A134" s="30" t="s">
        <v>103</v>
      </c>
      <c r="B134" s="29" t="s">
        <v>168</v>
      </c>
      <c r="C134" s="25" t="s">
        <v>44</v>
      </c>
      <c r="D134" s="35">
        <v>1.8900000000000001E-4</v>
      </c>
      <c r="E134" s="34">
        <v>325685.09999999998</v>
      </c>
      <c r="F134" s="33" t="s">
        <v>12</v>
      </c>
      <c r="G134" s="34">
        <v>61.55</v>
      </c>
      <c r="H134" s="33" t="s">
        <v>12</v>
      </c>
      <c r="I134" s="32">
        <v>69382.899999999994</v>
      </c>
      <c r="J134" s="31" t="s">
        <v>12</v>
      </c>
      <c r="M134" s="70"/>
      <c r="N134" s="50"/>
    </row>
    <row r="135" spans="1:14" s="14" customFormat="1" ht="45" x14ac:dyDescent="0.25">
      <c r="A135" s="30" t="s">
        <v>109</v>
      </c>
      <c r="B135" s="29" t="s">
        <v>169</v>
      </c>
      <c r="C135" s="25" t="s">
        <v>44</v>
      </c>
      <c r="D135" s="35">
        <v>4.7199999999999998E-4</v>
      </c>
      <c r="E135" s="34">
        <v>211986</v>
      </c>
      <c r="F135" s="33" t="s">
        <v>377</v>
      </c>
      <c r="G135" s="34">
        <v>100.06</v>
      </c>
      <c r="H135" s="33" t="s">
        <v>377</v>
      </c>
      <c r="I135" s="32">
        <v>112793.7</v>
      </c>
      <c r="J135" s="31" t="s">
        <v>12</v>
      </c>
      <c r="M135" s="72"/>
      <c r="N135" s="50"/>
    </row>
    <row r="136" spans="1:14" s="14" customFormat="1" ht="30" x14ac:dyDescent="0.25">
      <c r="A136" s="30" t="s">
        <v>340</v>
      </c>
      <c r="B136" s="29" t="s">
        <v>170</v>
      </c>
      <c r="C136" s="25" t="s">
        <v>44</v>
      </c>
      <c r="D136" s="25">
        <v>4.0600000000000002E-3</v>
      </c>
      <c r="E136" s="27">
        <v>190739.87</v>
      </c>
      <c r="F136" s="25" t="s">
        <v>12</v>
      </c>
      <c r="G136" s="34">
        <v>775.13</v>
      </c>
      <c r="H136" s="25" t="s">
        <v>12</v>
      </c>
      <c r="I136" s="27">
        <v>873779.34</v>
      </c>
      <c r="J136" s="25" t="s">
        <v>12</v>
      </c>
      <c r="M136" s="70"/>
      <c r="N136" s="50"/>
    </row>
    <row r="137" spans="1:14" s="14" customFormat="1" x14ac:dyDescent="0.25">
      <c r="A137" s="30" t="s">
        <v>45</v>
      </c>
      <c r="B137" s="29" t="s">
        <v>171</v>
      </c>
      <c r="C137" s="25" t="s">
        <v>12</v>
      </c>
      <c r="D137" s="25" t="s">
        <v>12</v>
      </c>
      <c r="E137" s="25" t="s">
        <v>12</v>
      </c>
      <c r="F137" s="25" t="s">
        <v>12</v>
      </c>
      <c r="G137" s="25" t="s">
        <v>12</v>
      </c>
      <c r="H137" s="25" t="s">
        <v>12</v>
      </c>
      <c r="I137" s="25" t="s">
        <v>12</v>
      </c>
      <c r="J137" s="25" t="s">
        <v>12</v>
      </c>
      <c r="M137" s="70"/>
      <c r="N137" s="50"/>
    </row>
    <row r="138" spans="1:14" s="14" customFormat="1" ht="30" x14ac:dyDescent="0.25">
      <c r="A138" s="30" t="s">
        <v>371</v>
      </c>
      <c r="B138" s="29" t="s">
        <v>172</v>
      </c>
      <c r="C138" s="25" t="s">
        <v>46</v>
      </c>
      <c r="D138" s="33">
        <v>3.241E-3</v>
      </c>
      <c r="E138" s="34">
        <v>27684.5</v>
      </c>
      <c r="F138" s="33" t="s">
        <v>377</v>
      </c>
      <c r="G138" s="34">
        <v>89.73</v>
      </c>
      <c r="H138" s="33" t="s">
        <v>377</v>
      </c>
      <c r="I138" s="32">
        <v>101149.1</v>
      </c>
      <c r="J138" s="31" t="s">
        <v>12</v>
      </c>
      <c r="M138" s="70"/>
      <c r="N138" s="50"/>
    </row>
    <row r="139" spans="1:14" s="14" customFormat="1" ht="45" x14ac:dyDescent="0.25">
      <c r="A139" s="30" t="s">
        <v>372</v>
      </c>
      <c r="B139" s="29" t="s">
        <v>173</v>
      </c>
      <c r="C139" s="25" t="s">
        <v>23</v>
      </c>
      <c r="D139" s="33">
        <v>2.7049999999999999E-3</v>
      </c>
      <c r="E139" s="34">
        <v>29771.5</v>
      </c>
      <c r="F139" s="33" t="s">
        <v>377</v>
      </c>
      <c r="G139" s="34">
        <v>80.53</v>
      </c>
      <c r="H139" s="33" t="s">
        <v>377</v>
      </c>
      <c r="I139" s="32">
        <v>90778.3</v>
      </c>
      <c r="J139" s="31" t="s">
        <v>12</v>
      </c>
      <c r="M139" s="70"/>
      <c r="N139" s="50"/>
    </row>
    <row r="140" spans="1:14" s="14" customFormat="1" ht="45" x14ac:dyDescent="0.25">
      <c r="A140" s="30" t="s">
        <v>343</v>
      </c>
      <c r="B140" s="29" t="s">
        <v>174</v>
      </c>
      <c r="C140" s="25" t="s">
        <v>44</v>
      </c>
      <c r="D140" s="33">
        <v>5.6429999999999996E-3</v>
      </c>
      <c r="E140" s="34">
        <v>58761.9</v>
      </c>
      <c r="F140" s="33" t="s">
        <v>377</v>
      </c>
      <c r="G140" s="34">
        <v>331.59</v>
      </c>
      <c r="H140" s="33" t="s">
        <v>377</v>
      </c>
      <c r="I140" s="32">
        <v>373788.5</v>
      </c>
      <c r="J140" s="31" t="s">
        <v>12</v>
      </c>
    </row>
    <row r="141" spans="1:14" s="14" customFormat="1" x14ac:dyDescent="0.25">
      <c r="A141" s="30" t="s">
        <v>52</v>
      </c>
      <c r="B141" s="29" t="s">
        <v>175</v>
      </c>
      <c r="C141" s="25" t="s">
        <v>49</v>
      </c>
      <c r="D141" s="33" t="s">
        <v>12</v>
      </c>
      <c r="E141" s="33" t="s">
        <v>12</v>
      </c>
      <c r="F141" s="33" t="s">
        <v>12</v>
      </c>
      <c r="G141" s="34">
        <v>181.09</v>
      </c>
      <c r="H141" s="33" t="s">
        <v>377</v>
      </c>
      <c r="I141" s="32">
        <v>204136.6</v>
      </c>
      <c r="J141" s="33" t="s">
        <v>12</v>
      </c>
    </row>
    <row r="142" spans="1:14" s="14" customFormat="1" ht="60" x14ac:dyDescent="0.25">
      <c r="A142" s="30" t="s">
        <v>375</v>
      </c>
      <c r="B142" s="29" t="s">
        <v>176</v>
      </c>
      <c r="C142" s="25" t="s">
        <v>49</v>
      </c>
      <c r="D142" s="25" t="s">
        <v>12</v>
      </c>
      <c r="E142" s="25" t="s">
        <v>12</v>
      </c>
      <c r="F142" s="25" t="s">
        <v>12</v>
      </c>
      <c r="G142" s="27">
        <f>G187</f>
        <v>0</v>
      </c>
      <c r="H142" s="25" t="s">
        <v>12</v>
      </c>
      <c r="I142" s="26">
        <f>I187</f>
        <v>0</v>
      </c>
      <c r="J142" s="25" t="s">
        <v>12</v>
      </c>
      <c r="K142" s="77" t="s">
        <v>378</v>
      </c>
      <c r="L142" s="78">
        <v>1127261</v>
      </c>
    </row>
    <row r="143" spans="1:14" s="14" customFormat="1" ht="30" x14ac:dyDescent="0.25">
      <c r="A143" s="30" t="s">
        <v>319</v>
      </c>
      <c r="B143" s="29" t="s">
        <v>177</v>
      </c>
      <c r="C143" s="25" t="s">
        <v>14</v>
      </c>
      <c r="D143" s="36"/>
      <c r="E143" s="38"/>
      <c r="F143" s="36" t="s">
        <v>377</v>
      </c>
      <c r="G143" s="38"/>
      <c r="H143" s="36" t="s">
        <v>377</v>
      </c>
      <c r="I143" s="37"/>
      <c r="J143" s="31" t="s">
        <v>12</v>
      </c>
    </row>
    <row r="144" spans="1:14" s="14" customFormat="1" ht="30" x14ac:dyDescent="0.25">
      <c r="A144" s="30" t="s">
        <v>40</v>
      </c>
      <c r="B144" s="29" t="s">
        <v>178</v>
      </c>
      <c r="C144" s="25" t="s">
        <v>12</v>
      </c>
      <c r="D144" s="25" t="s">
        <v>12</v>
      </c>
      <c r="E144" s="25" t="s">
        <v>12</v>
      </c>
      <c r="F144" s="25" t="s">
        <v>12</v>
      </c>
      <c r="G144" s="25" t="s">
        <v>12</v>
      </c>
      <c r="H144" s="25" t="s">
        <v>12</v>
      </c>
      <c r="I144" s="25" t="s">
        <v>12</v>
      </c>
      <c r="J144" s="25" t="s">
        <v>12</v>
      </c>
    </row>
    <row r="145" spans="1:12" s="14" customFormat="1" x14ac:dyDescent="0.25">
      <c r="A145" s="30" t="s">
        <v>108</v>
      </c>
      <c r="B145" s="29" t="s">
        <v>181</v>
      </c>
      <c r="C145" s="25" t="s">
        <v>12</v>
      </c>
      <c r="D145" s="25" t="s">
        <v>12</v>
      </c>
      <c r="E145" s="25" t="s">
        <v>12</v>
      </c>
      <c r="F145" s="25" t="s">
        <v>12</v>
      </c>
      <c r="G145" s="25" t="s">
        <v>12</v>
      </c>
      <c r="H145" s="25" t="s">
        <v>12</v>
      </c>
      <c r="I145" s="25" t="s">
        <v>12</v>
      </c>
      <c r="J145" s="25" t="s">
        <v>12</v>
      </c>
    </row>
    <row r="146" spans="1:12" s="14" customFormat="1" ht="30" x14ac:dyDescent="0.25">
      <c r="A146" s="30" t="s">
        <v>320</v>
      </c>
      <c r="B146" s="29" t="s">
        <v>182</v>
      </c>
      <c r="C146" s="25" t="s">
        <v>41</v>
      </c>
      <c r="D146" s="79"/>
      <c r="E146" s="38"/>
      <c r="F146" s="36" t="s">
        <v>377</v>
      </c>
      <c r="G146" s="38"/>
      <c r="H146" s="36" t="s">
        <v>377</v>
      </c>
      <c r="I146" s="37"/>
      <c r="J146" s="31" t="s">
        <v>12</v>
      </c>
      <c r="L146" s="17"/>
    </row>
    <row r="147" spans="1:12" s="14" customFormat="1" ht="30" x14ac:dyDescent="0.25">
      <c r="A147" s="30" t="s">
        <v>321</v>
      </c>
      <c r="B147" s="29" t="s">
        <v>179</v>
      </c>
      <c r="C147" s="25" t="s">
        <v>41</v>
      </c>
      <c r="D147" s="79"/>
      <c r="E147" s="38"/>
      <c r="F147" s="36" t="s">
        <v>377</v>
      </c>
      <c r="G147" s="38"/>
      <c r="H147" s="36" t="s">
        <v>377</v>
      </c>
      <c r="I147" s="37"/>
      <c r="J147" s="31" t="s">
        <v>12</v>
      </c>
    </row>
    <row r="148" spans="1:12" s="14" customFormat="1" ht="30" x14ac:dyDescent="0.25">
      <c r="A148" s="30" t="s">
        <v>322</v>
      </c>
      <c r="B148" s="29" t="s">
        <v>220</v>
      </c>
      <c r="C148" s="25" t="s">
        <v>41</v>
      </c>
      <c r="D148" s="33"/>
      <c r="E148" s="34"/>
      <c r="F148" s="33" t="s">
        <v>377</v>
      </c>
      <c r="G148" s="38"/>
      <c r="H148" s="33" t="s">
        <v>377</v>
      </c>
      <c r="I148" s="32"/>
      <c r="J148" s="31" t="s">
        <v>12</v>
      </c>
    </row>
    <row r="149" spans="1:12" s="14" customFormat="1" ht="30" x14ac:dyDescent="0.25">
      <c r="A149" s="30" t="s">
        <v>81</v>
      </c>
      <c r="B149" s="29" t="s">
        <v>183</v>
      </c>
      <c r="C149" s="25" t="s">
        <v>41</v>
      </c>
      <c r="D149" s="36"/>
      <c r="E149" s="38"/>
      <c r="F149" s="36" t="s">
        <v>377</v>
      </c>
      <c r="G149" s="38"/>
      <c r="H149" s="36" t="s">
        <v>377</v>
      </c>
      <c r="I149" s="37"/>
      <c r="J149" s="31" t="s">
        <v>12</v>
      </c>
    </row>
    <row r="150" spans="1:12" s="14" customFormat="1" ht="30" x14ac:dyDescent="0.25">
      <c r="A150" s="30" t="s">
        <v>79</v>
      </c>
      <c r="B150" s="29" t="s">
        <v>221</v>
      </c>
      <c r="C150" s="25" t="s">
        <v>41</v>
      </c>
      <c r="D150" s="33"/>
      <c r="E150" s="34"/>
      <c r="F150" s="33" t="s">
        <v>377</v>
      </c>
      <c r="G150" s="38"/>
      <c r="H150" s="33" t="s">
        <v>377</v>
      </c>
      <c r="I150" s="32"/>
      <c r="J150" s="31" t="s">
        <v>12</v>
      </c>
    </row>
    <row r="151" spans="1:12" s="14" customFormat="1" ht="30" x14ac:dyDescent="0.25">
      <c r="A151" s="30" t="s">
        <v>80</v>
      </c>
      <c r="B151" s="29" t="s">
        <v>222</v>
      </c>
      <c r="C151" s="25" t="s">
        <v>41</v>
      </c>
      <c r="D151" s="33"/>
      <c r="E151" s="34"/>
      <c r="F151" s="33" t="s">
        <v>377</v>
      </c>
      <c r="G151" s="38"/>
      <c r="H151" s="33" t="s">
        <v>377</v>
      </c>
      <c r="I151" s="32"/>
      <c r="J151" s="31" t="s">
        <v>12</v>
      </c>
    </row>
    <row r="152" spans="1:12" s="14" customFormat="1" x14ac:dyDescent="0.25">
      <c r="A152" s="30" t="s">
        <v>323</v>
      </c>
      <c r="B152" s="29" t="s">
        <v>184</v>
      </c>
      <c r="C152" s="25" t="s">
        <v>42</v>
      </c>
      <c r="D152" s="79"/>
      <c r="E152" s="38"/>
      <c r="F152" s="36" t="s">
        <v>377</v>
      </c>
      <c r="G152" s="38"/>
      <c r="H152" s="36" t="s">
        <v>377</v>
      </c>
      <c r="I152" s="37"/>
      <c r="J152" s="31" t="s">
        <v>12</v>
      </c>
    </row>
    <row r="153" spans="1:12" s="14" customFormat="1" x14ac:dyDescent="0.25">
      <c r="A153" s="30" t="s">
        <v>324</v>
      </c>
      <c r="B153" s="29" t="s">
        <v>223</v>
      </c>
      <c r="C153" s="25" t="s">
        <v>19</v>
      </c>
      <c r="D153" s="36"/>
      <c r="E153" s="38"/>
      <c r="F153" s="36" t="s">
        <v>377</v>
      </c>
      <c r="G153" s="38"/>
      <c r="H153" s="36" t="s">
        <v>377</v>
      </c>
      <c r="I153" s="37"/>
      <c r="J153" s="31" t="s">
        <v>12</v>
      </c>
    </row>
    <row r="154" spans="1:12" s="14" customFormat="1" x14ac:dyDescent="0.25">
      <c r="A154" s="30" t="s">
        <v>325</v>
      </c>
      <c r="B154" s="29" t="s">
        <v>224</v>
      </c>
      <c r="C154" s="25" t="s">
        <v>21</v>
      </c>
      <c r="D154" s="79"/>
      <c r="E154" s="38"/>
      <c r="F154" s="36" t="s">
        <v>377</v>
      </c>
      <c r="G154" s="38"/>
      <c r="H154" s="36" t="s">
        <v>377</v>
      </c>
      <c r="I154" s="37"/>
      <c r="J154" s="31" t="s">
        <v>12</v>
      </c>
    </row>
    <row r="155" spans="1:12" s="14" customFormat="1" ht="30" x14ac:dyDescent="0.25">
      <c r="A155" s="30" t="s">
        <v>119</v>
      </c>
      <c r="B155" s="29" t="s">
        <v>225</v>
      </c>
      <c r="C155" s="25" t="s">
        <v>43</v>
      </c>
      <c r="D155" s="80"/>
      <c r="E155" s="81"/>
      <c r="F155" s="36" t="s">
        <v>377</v>
      </c>
      <c r="G155" s="38"/>
      <c r="H155" s="36" t="s">
        <v>377</v>
      </c>
      <c r="I155" s="82"/>
      <c r="J155" s="31" t="s">
        <v>12</v>
      </c>
    </row>
    <row r="156" spans="1:12" s="14" customFormat="1" x14ac:dyDescent="0.25">
      <c r="A156" s="30" t="s">
        <v>326</v>
      </c>
      <c r="B156" s="29" t="s">
        <v>226</v>
      </c>
      <c r="C156" s="25" t="s">
        <v>43</v>
      </c>
      <c r="D156" s="35"/>
      <c r="E156" s="34"/>
      <c r="F156" s="33" t="s">
        <v>377</v>
      </c>
      <c r="G156" s="38"/>
      <c r="H156" s="33" t="s">
        <v>377</v>
      </c>
      <c r="I156" s="32"/>
      <c r="J156" s="31" t="s">
        <v>12</v>
      </c>
    </row>
    <row r="157" spans="1:12" s="14" customFormat="1" x14ac:dyDescent="0.25">
      <c r="A157" s="30" t="s">
        <v>327</v>
      </c>
      <c r="B157" s="29" t="s">
        <v>227</v>
      </c>
      <c r="C157" s="25" t="s">
        <v>43</v>
      </c>
      <c r="D157" s="33"/>
      <c r="E157" s="34"/>
      <c r="F157" s="33" t="s">
        <v>377</v>
      </c>
      <c r="G157" s="38"/>
      <c r="H157" s="33" t="s">
        <v>377</v>
      </c>
      <c r="I157" s="32"/>
      <c r="J157" s="31" t="s">
        <v>12</v>
      </c>
    </row>
    <row r="158" spans="1:12" s="14" customFormat="1" x14ac:dyDescent="0.25">
      <c r="A158" s="30" t="s">
        <v>328</v>
      </c>
      <c r="B158" s="29" t="s">
        <v>228</v>
      </c>
      <c r="C158" s="25" t="s">
        <v>43</v>
      </c>
      <c r="D158" s="35"/>
      <c r="E158" s="34"/>
      <c r="F158" s="33" t="s">
        <v>377</v>
      </c>
      <c r="G158" s="34"/>
      <c r="H158" s="33" t="s">
        <v>377</v>
      </c>
      <c r="I158" s="32"/>
      <c r="J158" s="31" t="s">
        <v>12</v>
      </c>
    </row>
    <row r="159" spans="1:12" s="14" customFormat="1" x14ac:dyDescent="0.25">
      <c r="A159" s="30" t="s">
        <v>329</v>
      </c>
      <c r="B159" s="29" t="s">
        <v>229</v>
      </c>
      <c r="C159" s="25" t="s">
        <v>43</v>
      </c>
      <c r="D159" s="33"/>
      <c r="E159" s="34"/>
      <c r="F159" s="33" t="s">
        <v>377</v>
      </c>
      <c r="G159" s="38"/>
      <c r="H159" s="33" t="s">
        <v>377</v>
      </c>
      <c r="I159" s="32"/>
      <c r="J159" s="31" t="s">
        <v>12</v>
      </c>
    </row>
    <row r="160" spans="1:12" s="14" customFormat="1" ht="30" x14ac:dyDescent="0.25">
      <c r="A160" s="30" t="s">
        <v>330</v>
      </c>
      <c r="B160" s="29" t="s">
        <v>230</v>
      </c>
      <c r="C160" s="25" t="s">
        <v>43</v>
      </c>
      <c r="D160" s="35"/>
      <c r="E160" s="34"/>
      <c r="F160" s="33" t="s">
        <v>377</v>
      </c>
      <c r="G160" s="38"/>
      <c r="H160" s="33" t="s">
        <v>377</v>
      </c>
      <c r="I160" s="32"/>
      <c r="J160" s="31" t="s">
        <v>12</v>
      </c>
    </row>
    <row r="161" spans="1:10" s="14" customFormat="1" ht="60" x14ac:dyDescent="0.25">
      <c r="A161" s="30" t="s">
        <v>331</v>
      </c>
      <c r="B161" s="29" t="s">
        <v>231</v>
      </c>
      <c r="C161" s="25" t="s">
        <v>43</v>
      </c>
      <c r="D161" s="33"/>
      <c r="E161" s="34"/>
      <c r="F161" s="33" t="s">
        <v>377</v>
      </c>
      <c r="G161" s="38"/>
      <c r="H161" s="33" t="s">
        <v>377</v>
      </c>
      <c r="I161" s="32"/>
      <c r="J161" s="31" t="s">
        <v>12</v>
      </c>
    </row>
    <row r="162" spans="1:10" s="14" customFormat="1" x14ac:dyDescent="0.25">
      <c r="A162" s="30" t="s">
        <v>86</v>
      </c>
      <c r="B162" s="29" t="s">
        <v>232</v>
      </c>
      <c r="C162" s="25" t="s">
        <v>43</v>
      </c>
      <c r="D162" s="35"/>
      <c r="E162" s="34"/>
      <c r="F162" s="33" t="s">
        <v>377</v>
      </c>
      <c r="G162" s="38"/>
      <c r="H162" s="33" t="s">
        <v>377</v>
      </c>
      <c r="I162" s="32"/>
      <c r="J162" s="31" t="s">
        <v>12</v>
      </c>
    </row>
    <row r="163" spans="1:10" s="14" customFormat="1" x14ac:dyDescent="0.25">
      <c r="A163" s="30" t="s">
        <v>87</v>
      </c>
      <c r="B163" s="29" t="s">
        <v>233</v>
      </c>
      <c r="C163" s="25" t="s">
        <v>43</v>
      </c>
      <c r="D163" s="35"/>
      <c r="E163" s="34"/>
      <c r="F163" s="33" t="s">
        <v>377</v>
      </c>
      <c r="G163" s="38"/>
      <c r="H163" s="33" t="s">
        <v>377</v>
      </c>
      <c r="I163" s="32"/>
      <c r="J163" s="31" t="s">
        <v>12</v>
      </c>
    </row>
    <row r="164" spans="1:10" s="14" customFormat="1" ht="30" x14ac:dyDescent="0.25">
      <c r="A164" s="30" t="s">
        <v>120</v>
      </c>
      <c r="B164" s="29" t="s">
        <v>234</v>
      </c>
      <c r="C164" s="25" t="s">
        <v>41</v>
      </c>
      <c r="D164" s="35"/>
      <c r="E164" s="34"/>
      <c r="F164" s="33" t="s">
        <v>377</v>
      </c>
      <c r="G164" s="38"/>
      <c r="H164" s="33" t="s">
        <v>377</v>
      </c>
      <c r="I164" s="32"/>
      <c r="J164" s="31"/>
    </row>
    <row r="165" spans="1:10" s="14" customFormat="1" ht="30" x14ac:dyDescent="0.25">
      <c r="A165" s="30" t="s">
        <v>88</v>
      </c>
      <c r="B165" s="29" t="s">
        <v>235</v>
      </c>
      <c r="C165" s="25" t="s">
        <v>41</v>
      </c>
      <c r="D165" s="35"/>
      <c r="E165" s="34"/>
      <c r="F165" s="33" t="s">
        <v>377</v>
      </c>
      <c r="G165" s="38"/>
      <c r="H165" s="33" t="s">
        <v>377</v>
      </c>
      <c r="I165" s="32"/>
      <c r="J165" s="31" t="s">
        <v>12</v>
      </c>
    </row>
    <row r="166" spans="1:10" s="14" customFormat="1" ht="30" x14ac:dyDescent="0.25">
      <c r="A166" s="30" t="s">
        <v>332</v>
      </c>
      <c r="B166" s="29" t="s">
        <v>236</v>
      </c>
      <c r="C166" s="25" t="s">
        <v>41</v>
      </c>
      <c r="D166" s="36"/>
      <c r="E166" s="38"/>
      <c r="F166" s="36" t="s">
        <v>377</v>
      </c>
      <c r="G166" s="38"/>
      <c r="H166" s="36" t="s">
        <v>377</v>
      </c>
      <c r="I166" s="37"/>
      <c r="J166" s="31" t="s">
        <v>12</v>
      </c>
    </row>
    <row r="167" spans="1:10" s="14" customFormat="1" ht="30" x14ac:dyDescent="0.25">
      <c r="A167" s="30" t="s">
        <v>333</v>
      </c>
      <c r="B167" s="29" t="s">
        <v>237</v>
      </c>
      <c r="C167" s="25" t="s">
        <v>41</v>
      </c>
      <c r="D167" s="35"/>
      <c r="E167" s="34"/>
      <c r="F167" s="33" t="s">
        <v>377</v>
      </c>
      <c r="G167" s="38"/>
      <c r="H167" s="33" t="s">
        <v>377</v>
      </c>
      <c r="I167" s="32"/>
      <c r="J167" s="31" t="s">
        <v>12</v>
      </c>
    </row>
    <row r="168" spans="1:10" s="14" customFormat="1" ht="30" x14ac:dyDescent="0.25">
      <c r="A168" s="30" t="s">
        <v>334</v>
      </c>
      <c r="B168" s="29" t="s">
        <v>238</v>
      </c>
      <c r="C168" s="25" t="s">
        <v>41</v>
      </c>
      <c r="D168" s="35"/>
      <c r="E168" s="34"/>
      <c r="F168" s="33" t="s">
        <v>377</v>
      </c>
      <c r="G168" s="38"/>
      <c r="H168" s="33" t="s">
        <v>377</v>
      </c>
      <c r="I168" s="32"/>
      <c r="J168" s="31" t="s">
        <v>12</v>
      </c>
    </row>
    <row r="169" spans="1:10" s="14" customFormat="1" ht="30" x14ac:dyDescent="0.25">
      <c r="A169" s="30" t="s">
        <v>335</v>
      </c>
      <c r="B169" s="29" t="s">
        <v>239</v>
      </c>
      <c r="C169" s="25" t="s">
        <v>41</v>
      </c>
      <c r="D169" s="35"/>
      <c r="E169" s="34"/>
      <c r="F169" s="33" t="s">
        <v>377</v>
      </c>
      <c r="G169" s="38"/>
      <c r="H169" s="33" t="s">
        <v>377</v>
      </c>
      <c r="I169" s="32"/>
      <c r="J169" s="31" t="s">
        <v>12</v>
      </c>
    </row>
    <row r="170" spans="1:10" s="14" customFormat="1" ht="30" x14ac:dyDescent="0.25">
      <c r="A170" s="30" t="s">
        <v>94</v>
      </c>
      <c r="B170" s="29" t="s">
        <v>240</v>
      </c>
      <c r="C170" s="25" t="s">
        <v>41</v>
      </c>
      <c r="D170" s="79"/>
      <c r="E170" s="38"/>
      <c r="F170" s="36" t="s">
        <v>377</v>
      </c>
      <c r="G170" s="38"/>
      <c r="H170" s="36" t="s">
        <v>377</v>
      </c>
      <c r="I170" s="37"/>
      <c r="J170" s="31" t="s">
        <v>12</v>
      </c>
    </row>
    <row r="171" spans="1:10" s="14" customFormat="1" ht="60" x14ac:dyDescent="0.25">
      <c r="A171" s="30" t="s">
        <v>336</v>
      </c>
      <c r="B171" s="29" t="s">
        <v>185</v>
      </c>
      <c r="C171" s="25" t="s">
        <v>23</v>
      </c>
      <c r="D171" s="36"/>
      <c r="E171" s="38"/>
      <c r="F171" s="36" t="s">
        <v>377</v>
      </c>
      <c r="G171" s="38"/>
      <c r="H171" s="36" t="s">
        <v>377</v>
      </c>
      <c r="I171" s="37"/>
      <c r="J171" s="33" t="s">
        <v>12</v>
      </c>
    </row>
    <row r="172" spans="1:10" s="14" customFormat="1" ht="30" x14ac:dyDescent="0.25">
      <c r="A172" s="30" t="s">
        <v>337</v>
      </c>
      <c r="B172" s="29" t="s">
        <v>186</v>
      </c>
      <c r="C172" s="25" t="s">
        <v>23</v>
      </c>
      <c r="D172" s="33"/>
      <c r="E172" s="34"/>
      <c r="F172" s="33" t="s">
        <v>377</v>
      </c>
      <c r="G172" s="34"/>
      <c r="H172" s="33" t="s">
        <v>377</v>
      </c>
      <c r="I172" s="32"/>
      <c r="J172" s="31" t="s">
        <v>12</v>
      </c>
    </row>
    <row r="173" spans="1:10" s="14" customFormat="1" ht="30" x14ac:dyDescent="0.25">
      <c r="A173" s="30" t="s">
        <v>338</v>
      </c>
      <c r="B173" s="29" t="s">
        <v>187</v>
      </c>
      <c r="C173" s="25" t="s">
        <v>23</v>
      </c>
      <c r="D173" s="35"/>
      <c r="E173" s="34"/>
      <c r="F173" s="33" t="s">
        <v>377</v>
      </c>
      <c r="G173" s="34"/>
      <c r="H173" s="33" t="s">
        <v>377</v>
      </c>
      <c r="I173" s="32"/>
      <c r="J173" s="31" t="s">
        <v>12</v>
      </c>
    </row>
    <row r="174" spans="1:10" s="14" customFormat="1" ht="30" x14ac:dyDescent="0.25">
      <c r="A174" s="30" t="s">
        <v>96</v>
      </c>
      <c r="B174" s="29" t="s">
        <v>188</v>
      </c>
      <c r="C174" s="25" t="s">
        <v>23</v>
      </c>
      <c r="D174" s="35"/>
      <c r="E174" s="34"/>
      <c r="F174" s="33" t="s">
        <v>377</v>
      </c>
      <c r="G174" s="34"/>
      <c r="H174" s="33" t="s">
        <v>377</v>
      </c>
      <c r="I174" s="32"/>
      <c r="J174" s="31" t="s">
        <v>12</v>
      </c>
    </row>
    <row r="175" spans="1:10" s="14" customFormat="1" ht="30" x14ac:dyDescent="0.25">
      <c r="A175" s="30" t="s">
        <v>122</v>
      </c>
      <c r="B175" s="29" t="s">
        <v>189</v>
      </c>
      <c r="C175" s="25" t="s">
        <v>23</v>
      </c>
      <c r="D175" s="25"/>
      <c r="E175" s="25"/>
      <c r="F175" s="25"/>
      <c r="G175" s="25"/>
      <c r="H175" s="25"/>
      <c r="I175" s="25"/>
      <c r="J175" s="25"/>
    </row>
    <row r="176" spans="1:10" s="14" customFormat="1" ht="60" x14ac:dyDescent="0.25">
      <c r="A176" s="30" t="s">
        <v>219</v>
      </c>
      <c r="B176" s="29" t="s">
        <v>190</v>
      </c>
      <c r="C176" s="25" t="s">
        <v>44</v>
      </c>
      <c r="D176" s="36"/>
      <c r="E176" s="38"/>
      <c r="F176" s="36" t="s">
        <v>12</v>
      </c>
      <c r="G176" s="38"/>
      <c r="H176" s="36" t="s">
        <v>12</v>
      </c>
      <c r="I176" s="37"/>
      <c r="J176" s="36" t="s">
        <v>12</v>
      </c>
    </row>
    <row r="177" spans="1:10" s="14" customFormat="1" ht="30" x14ac:dyDescent="0.25">
      <c r="A177" s="30" t="s">
        <v>339</v>
      </c>
      <c r="B177" s="29" t="s">
        <v>191</v>
      </c>
      <c r="C177" s="25" t="s">
        <v>44</v>
      </c>
      <c r="D177" s="35"/>
      <c r="E177" s="34"/>
      <c r="F177" s="33" t="s">
        <v>377</v>
      </c>
      <c r="G177" s="34"/>
      <c r="H177" s="33" t="s">
        <v>377</v>
      </c>
      <c r="I177" s="32"/>
      <c r="J177" s="31" t="s">
        <v>12</v>
      </c>
    </row>
    <row r="178" spans="1:10" s="14" customFormat="1" ht="45" x14ac:dyDescent="0.25">
      <c r="A178" s="30" t="s">
        <v>101</v>
      </c>
      <c r="B178" s="29" t="s">
        <v>192</v>
      </c>
      <c r="C178" s="25" t="s">
        <v>44</v>
      </c>
      <c r="D178" s="35"/>
      <c r="E178" s="34"/>
      <c r="F178" s="33" t="s">
        <v>377</v>
      </c>
      <c r="G178" s="34"/>
      <c r="H178" s="33" t="s">
        <v>377</v>
      </c>
      <c r="I178" s="32"/>
      <c r="J178" s="31" t="s">
        <v>12</v>
      </c>
    </row>
    <row r="179" spans="1:10" s="14" customFormat="1" ht="45" x14ac:dyDescent="0.25">
      <c r="A179" s="30" t="s">
        <v>102</v>
      </c>
      <c r="B179" s="29" t="s">
        <v>180</v>
      </c>
      <c r="C179" s="25" t="s">
        <v>44</v>
      </c>
      <c r="D179" s="35"/>
      <c r="E179" s="34"/>
      <c r="F179" s="33" t="s">
        <v>377</v>
      </c>
      <c r="G179" s="34"/>
      <c r="H179" s="33" t="s">
        <v>377</v>
      </c>
      <c r="I179" s="32"/>
      <c r="J179" s="31" t="s">
        <v>12</v>
      </c>
    </row>
    <row r="180" spans="1:10" s="14" customFormat="1" ht="30" x14ac:dyDescent="0.25">
      <c r="A180" s="30" t="s">
        <v>103</v>
      </c>
      <c r="B180" s="29" t="s">
        <v>241</v>
      </c>
      <c r="C180" s="25" t="s">
        <v>44</v>
      </c>
      <c r="D180" s="35"/>
      <c r="E180" s="34"/>
      <c r="F180" s="33" t="s">
        <v>12</v>
      </c>
      <c r="G180" s="34"/>
      <c r="H180" s="33" t="s">
        <v>12</v>
      </c>
      <c r="I180" s="32"/>
      <c r="J180" s="31" t="s">
        <v>12</v>
      </c>
    </row>
    <row r="181" spans="1:10" s="14" customFormat="1" ht="45" x14ac:dyDescent="0.25">
      <c r="A181" s="30" t="s">
        <v>109</v>
      </c>
      <c r="B181" s="29" t="s">
        <v>242</v>
      </c>
      <c r="C181" s="25" t="s">
        <v>44</v>
      </c>
      <c r="D181" s="35"/>
      <c r="E181" s="34"/>
      <c r="F181" s="33" t="s">
        <v>377</v>
      </c>
      <c r="G181" s="34"/>
      <c r="H181" s="33" t="s">
        <v>377</v>
      </c>
      <c r="I181" s="32"/>
      <c r="J181" s="31" t="s">
        <v>12</v>
      </c>
    </row>
    <row r="182" spans="1:10" s="14" customFormat="1" ht="30" x14ac:dyDescent="0.25">
      <c r="A182" s="30" t="s">
        <v>340</v>
      </c>
      <c r="B182" s="29" t="s">
        <v>243</v>
      </c>
      <c r="C182" s="25" t="s">
        <v>44</v>
      </c>
      <c r="D182" s="25"/>
      <c r="E182" s="25"/>
      <c r="F182" s="25" t="s">
        <v>12</v>
      </c>
      <c r="G182" s="25"/>
      <c r="H182" s="25" t="s">
        <v>12</v>
      </c>
      <c r="I182" s="25"/>
      <c r="J182" s="25" t="s">
        <v>12</v>
      </c>
    </row>
    <row r="183" spans="1:10" s="14" customFormat="1" x14ac:dyDescent="0.25">
      <c r="A183" s="30" t="s">
        <v>45</v>
      </c>
      <c r="B183" s="29" t="s">
        <v>193</v>
      </c>
      <c r="C183" s="25" t="s">
        <v>12</v>
      </c>
      <c r="D183" s="25" t="s">
        <v>12</v>
      </c>
      <c r="E183" s="25" t="s">
        <v>12</v>
      </c>
      <c r="F183" s="25" t="s">
        <v>12</v>
      </c>
      <c r="G183" s="25" t="s">
        <v>12</v>
      </c>
      <c r="H183" s="25" t="s">
        <v>12</v>
      </c>
      <c r="I183" s="25" t="s">
        <v>12</v>
      </c>
      <c r="J183" s="25" t="s">
        <v>12</v>
      </c>
    </row>
    <row r="184" spans="1:10" s="14" customFormat="1" ht="30" x14ac:dyDescent="0.25">
      <c r="A184" s="30" t="s">
        <v>341</v>
      </c>
      <c r="B184" s="29" t="s">
        <v>194</v>
      </c>
      <c r="C184" s="25" t="s">
        <v>46</v>
      </c>
      <c r="D184" s="33"/>
      <c r="E184" s="34"/>
      <c r="F184" s="33" t="s">
        <v>377</v>
      </c>
      <c r="G184" s="34"/>
      <c r="H184" s="33" t="s">
        <v>377</v>
      </c>
      <c r="I184" s="32"/>
      <c r="J184" s="31" t="s">
        <v>12</v>
      </c>
    </row>
    <row r="185" spans="1:10" s="14" customFormat="1" ht="45" x14ac:dyDescent="0.25">
      <c r="A185" s="30" t="s">
        <v>342</v>
      </c>
      <c r="B185" s="29" t="s">
        <v>195</v>
      </c>
      <c r="C185" s="25" t="s">
        <v>23</v>
      </c>
      <c r="D185" s="33"/>
      <c r="E185" s="34"/>
      <c r="F185" s="33" t="s">
        <v>377</v>
      </c>
      <c r="G185" s="34"/>
      <c r="H185" s="33" t="s">
        <v>377</v>
      </c>
      <c r="I185" s="32"/>
      <c r="J185" s="31" t="s">
        <v>12</v>
      </c>
    </row>
    <row r="186" spans="1:10" s="14" customFormat="1" ht="45" x14ac:dyDescent="0.25">
      <c r="A186" s="30" t="s">
        <v>343</v>
      </c>
      <c r="B186" s="29" t="s">
        <v>196</v>
      </c>
      <c r="C186" s="25" t="s">
        <v>44</v>
      </c>
      <c r="D186" s="33"/>
      <c r="E186" s="34"/>
      <c r="F186" s="33" t="s">
        <v>377</v>
      </c>
      <c r="G186" s="34"/>
      <c r="H186" s="33" t="s">
        <v>377</v>
      </c>
      <c r="I186" s="32"/>
      <c r="J186" s="31" t="s">
        <v>12</v>
      </c>
    </row>
    <row r="187" spans="1:10" s="14" customFormat="1" x14ac:dyDescent="0.25">
      <c r="A187" s="30" t="s">
        <v>317</v>
      </c>
      <c r="B187" s="29" t="s">
        <v>197</v>
      </c>
      <c r="C187" s="25" t="s">
        <v>49</v>
      </c>
      <c r="D187" s="33" t="s">
        <v>12</v>
      </c>
      <c r="E187" s="33" t="s">
        <v>12</v>
      </c>
      <c r="F187" s="33" t="s">
        <v>12</v>
      </c>
      <c r="G187" s="34"/>
      <c r="H187" s="33" t="s">
        <v>377</v>
      </c>
      <c r="I187" s="32"/>
      <c r="J187" s="31" t="s">
        <v>12</v>
      </c>
    </row>
    <row r="188" spans="1:10" s="14" customFormat="1" ht="39" customHeight="1" x14ac:dyDescent="0.25">
      <c r="A188" s="30" t="s">
        <v>129</v>
      </c>
      <c r="B188" s="25">
        <v>46</v>
      </c>
      <c r="C188" s="30" t="s">
        <v>49</v>
      </c>
      <c r="D188" s="25" t="s">
        <v>12</v>
      </c>
      <c r="E188" s="25" t="s">
        <v>12</v>
      </c>
      <c r="F188" s="25" t="s">
        <v>12</v>
      </c>
      <c r="G188" s="25">
        <v>0</v>
      </c>
      <c r="H188" s="25" t="s">
        <v>12</v>
      </c>
      <c r="I188" s="25">
        <v>0</v>
      </c>
      <c r="J188" s="25">
        <v>0</v>
      </c>
    </row>
    <row r="189" spans="1:10" s="14" customFormat="1" ht="30" x14ac:dyDescent="0.25">
      <c r="A189" s="30" t="s">
        <v>344</v>
      </c>
      <c r="B189" s="29" t="s">
        <v>198</v>
      </c>
      <c r="C189" s="25" t="s">
        <v>14</v>
      </c>
      <c r="D189" s="25">
        <v>0</v>
      </c>
      <c r="E189" s="25">
        <v>0</v>
      </c>
      <c r="F189" s="25" t="s">
        <v>12</v>
      </c>
      <c r="G189" s="25">
        <v>0</v>
      </c>
      <c r="H189" s="25" t="s">
        <v>12</v>
      </c>
      <c r="I189" s="25">
        <v>0</v>
      </c>
      <c r="J189" s="25" t="s">
        <v>12</v>
      </c>
    </row>
    <row r="190" spans="1:10" s="14" customFormat="1" ht="30" x14ac:dyDescent="0.25">
      <c r="A190" s="30" t="s">
        <v>40</v>
      </c>
      <c r="B190" s="29" t="s">
        <v>199</v>
      </c>
      <c r="C190" s="25" t="s">
        <v>12</v>
      </c>
      <c r="D190" s="25" t="s">
        <v>12</v>
      </c>
      <c r="E190" s="25" t="s">
        <v>12</v>
      </c>
      <c r="F190" s="25" t="s">
        <v>12</v>
      </c>
      <c r="G190" s="25" t="s">
        <v>12</v>
      </c>
      <c r="H190" s="25" t="s">
        <v>12</v>
      </c>
      <c r="I190" s="25" t="s">
        <v>12</v>
      </c>
      <c r="J190" s="25" t="s">
        <v>12</v>
      </c>
    </row>
    <row r="191" spans="1:10" s="14" customFormat="1" x14ac:dyDescent="0.25">
      <c r="A191" s="30" t="s">
        <v>108</v>
      </c>
      <c r="B191" s="29" t="s">
        <v>200</v>
      </c>
      <c r="C191" s="25" t="s">
        <v>12</v>
      </c>
      <c r="D191" s="25" t="s">
        <v>12</v>
      </c>
      <c r="E191" s="25" t="s">
        <v>12</v>
      </c>
      <c r="F191" s="25" t="s">
        <v>12</v>
      </c>
      <c r="G191" s="25" t="s">
        <v>12</v>
      </c>
      <c r="H191" s="25" t="s">
        <v>12</v>
      </c>
      <c r="I191" s="25" t="s">
        <v>12</v>
      </c>
      <c r="J191" s="25" t="s">
        <v>12</v>
      </c>
    </row>
    <row r="192" spans="1:10" s="14" customFormat="1" ht="30" x14ac:dyDescent="0.25">
      <c r="A192" s="30" t="s">
        <v>320</v>
      </c>
      <c r="B192" s="29" t="s">
        <v>246</v>
      </c>
      <c r="C192" s="25" t="s">
        <v>41</v>
      </c>
      <c r="D192" s="25">
        <v>0</v>
      </c>
      <c r="E192" s="25">
        <v>0</v>
      </c>
      <c r="F192" s="25" t="s">
        <v>12</v>
      </c>
      <c r="G192" s="25">
        <v>0</v>
      </c>
      <c r="H192" s="25" t="s">
        <v>12</v>
      </c>
      <c r="I192" s="25">
        <v>0</v>
      </c>
      <c r="J192" s="25" t="s">
        <v>12</v>
      </c>
    </row>
    <row r="193" spans="1:10" s="14" customFormat="1" ht="30" x14ac:dyDescent="0.25">
      <c r="A193" s="30" t="s">
        <v>321</v>
      </c>
      <c r="B193" s="29" t="s">
        <v>247</v>
      </c>
      <c r="C193" s="25" t="s">
        <v>41</v>
      </c>
      <c r="D193" s="25">
        <v>0</v>
      </c>
      <c r="E193" s="25">
        <v>0</v>
      </c>
      <c r="F193" s="25" t="s">
        <v>12</v>
      </c>
      <c r="G193" s="25">
        <v>0</v>
      </c>
      <c r="H193" s="25" t="s">
        <v>12</v>
      </c>
      <c r="I193" s="25">
        <v>0</v>
      </c>
      <c r="J193" s="25" t="s">
        <v>12</v>
      </c>
    </row>
    <row r="194" spans="1:10" s="14" customFormat="1" ht="30" x14ac:dyDescent="0.25">
      <c r="A194" s="30" t="s">
        <v>322</v>
      </c>
      <c r="B194" s="29" t="s">
        <v>248</v>
      </c>
      <c r="C194" s="25" t="s">
        <v>41</v>
      </c>
      <c r="D194" s="25">
        <v>0</v>
      </c>
      <c r="E194" s="25">
        <v>0</v>
      </c>
      <c r="F194" s="25" t="s">
        <v>12</v>
      </c>
      <c r="G194" s="25">
        <v>0</v>
      </c>
      <c r="H194" s="25" t="s">
        <v>12</v>
      </c>
      <c r="I194" s="25">
        <v>0</v>
      </c>
      <c r="J194" s="25" t="s">
        <v>12</v>
      </c>
    </row>
    <row r="195" spans="1:10" s="14" customFormat="1" ht="30" x14ac:dyDescent="0.25">
      <c r="A195" s="30" t="s">
        <v>81</v>
      </c>
      <c r="B195" s="29" t="s">
        <v>249</v>
      </c>
      <c r="C195" s="25" t="s">
        <v>41</v>
      </c>
      <c r="D195" s="25">
        <v>0</v>
      </c>
      <c r="E195" s="25">
        <v>0</v>
      </c>
      <c r="F195" s="25" t="s">
        <v>12</v>
      </c>
      <c r="G195" s="25">
        <v>0</v>
      </c>
      <c r="H195" s="25" t="s">
        <v>12</v>
      </c>
      <c r="I195" s="25">
        <v>0</v>
      </c>
      <c r="J195" s="25" t="s">
        <v>12</v>
      </c>
    </row>
    <row r="196" spans="1:10" s="14" customFormat="1" ht="30" x14ac:dyDescent="0.25">
      <c r="A196" s="30" t="s">
        <v>79</v>
      </c>
      <c r="B196" s="29" t="s">
        <v>250</v>
      </c>
      <c r="C196" s="25" t="s">
        <v>41</v>
      </c>
      <c r="D196" s="25">
        <v>0</v>
      </c>
      <c r="E196" s="25">
        <v>0</v>
      </c>
      <c r="F196" s="25" t="s">
        <v>12</v>
      </c>
      <c r="G196" s="25">
        <v>0</v>
      </c>
      <c r="H196" s="25" t="s">
        <v>12</v>
      </c>
      <c r="I196" s="25">
        <v>0</v>
      </c>
      <c r="J196" s="25" t="s">
        <v>12</v>
      </c>
    </row>
    <row r="197" spans="1:10" s="14" customFormat="1" ht="30" x14ac:dyDescent="0.25">
      <c r="A197" s="30" t="s">
        <v>80</v>
      </c>
      <c r="B197" s="29" t="s">
        <v>251</v>
      </c>
      <c r="C197" s="25" t="s">
        <v>41</v>
      </c>
      <c r="D197" s="25">
        <v>0</v>
      </c>
      <c r="E197" s="25">
        <v>0</v>
      </c>
      <c r="F197" s="25" t="s">
        <v>12</v>
      </c>
      <c r="G197" s="25">
        <v>0</v>
      </c>
      <c r="H197" s="25" t="s">
        <v>12</v>
      </c>
      <c r="I197" s="25">
        <v>0</v>
      </c>
      <c r="J197" s="25" t="s">
        <v>12</v>
      </c>
    </row>
    <row r="198" spans="1:10" s="14" customFormat="1" x14ac:dyDescent="0.25">
      <c r="A198" s="30" t="s">
        <v>345</v>
      </c>
      <c r="B198" s="29" t="s">
        <v>252</v>
      </c>
      <c r="C198" s="25" t="s">
        <v>42</v>
      </c>
      <c r="D198" s="25">
        <v>0</v>
      </c>
      <c r="E198" s="25">
        <v>0</v>
      </c>
      <c r="F198" s="25" t="s">
        <v>12</v>
      </c>
      <c r="G198" s="25">
        <v>0</v>
      </c>
      <c r="H198" s="25" t="s">
        <v>12</v>
      </c>
      <c r="I198" s="25">
        <v>0</v>
      </c>
      <c r="J198" s="25" t="s">
        <v>12</v>
      </c>
    </row>
    <row r="199" spans="1:10" s="14" customFormat="1" x14ac:dyDescent="0.25">
      <c r="A199" s="30" t="s">
        <v>324</v>
      </c>
      <c r="B199" s="29" t="s">
        <v>253</v>
      </c>
      <c r="C199" s="25" t="s">
        <v>19</v>
      </c>
      <c r="D199" s="25">
        <v>0</v>
      </c>
      <c r="E199" s="25">
        <v>0</v>
      </c>
      <c r="F199" s="25" t="s">
        <v>12</v>
      </c>
      <c r="G199" s="25">
        <v>0</v>
      </c>
      <c r="H199" s="25" t="s">
        <v>12</v>
      </c>
      <c r="I199" s="25">
        <v>0</v>
      </c>
      <c r="J199" s="25" t="s">
        <v>12</v>
      </c>
    </row>
    <row r="200" spans="1:10" s="14" customFormat="1" x14ac:dyDescent="0.25">
      <c r="A200" s="30" t="s">
        <v>346</v>
      </c>
      <c r="B200" s="29" t="s">
        <v>254</v>
      </c>
      <c r="C200" s="25" t="s">
        <v>21</v>
      </c>
      <c r="D200" s="25">
        <v>0</v>
      </c>
      <c r="E200" s="25">
        <v>0</v>
      </c>
      <c r="F200" s="25" t="s">
        <v>12</v>
      </c>
      <c r="G200" s="25">
        <v>0</v>
      </c>
      <c r="H200" s="25" t="s">
        <v>12</v>
      </c>
      <c r="I200" s="25">
        <v>0</v>
      </c>
      <c r="J200" s="25" t="s">
        <v>12</v>
      </c>
    </row>
    <row r="201" spans="1:10" s="14" customFormat="1" ht="30" x14ac:dyDescent="0.25">
      <c r="A201" s="30" t="s">
        <v>119</v>
      </c>
      <c r="B201" s="29" t="s">
        <v>255</v>
      </c>
      <c r="C201" s="25" t="s">
        <v>43</v>
      </c>
      <c r="D201" s="25">
        <v>0</v>
      </c>
      <c r="E201" s="25">
        <v>0</v>
      </c>
      <c r="F201" s="25" t="s">
        <v>12</v>
      </c>
      <c r="G201" s="25">
        <v>0</v>
      </c>
      <c r="H201" s="25" t="s">
        <v>12</v>
      </c>
      <c r="I201" s="25">
        <v>0</v>
      </c>
      <c r="J201" s="25">
        <v>0</v>
      </c>
    </row>
    <row r="202" spans="1:10" s="14" customFormat="1" x14ac:dyDescent="0.25">
      <c r="A202" s="30" t="s">
        <v>347</v>
      </c>
      <c r="B202" s="29" t="s">
        <v>256</v>
      </c>
      <c r="C202" s="25" t="s">
        <v>43</v>
      </c>
      <c r="D202" s="25">
        <v>0</v>
      </c>
      <c r="E202" s="25">
        <v>0</v>
      </c>
      <c r="F202" s="25" t="s">
        <v>12</v>
      </c>
      <c r="G202" s="25">
        <v>0</v>
      </c>
      <c r="H202" s="25" t="s">
        <v>12</v>
      </c>
      <c r="I202" s="25">
        <v>0</v>
      </c>
      <c r="J202" s="25" t="s">
        <v>12</v>
      </c>
    </row>
    <row r="203" spans="1:10" s="14" customFormat="1" x14ac:dyDescent="0.25">
      <c r="A203" s="30" t="s">
        <v>348</v>
      </c>
      <c r="B203" s="29" t="s">
        <v>257</v>
      </c>
      <c r="C203" s="25" t="s">
        <v>43</v>
      </c>
      <c r="D203" s="25">
        <v>0</v>
      </c>
      <c r="E203" s="25">
        <v>0</v>
      </c>
      <c r="F203" s="25" t="s">
        <v>12</v>
      </c>
      <c r="G203" s="25">
        <v>0</v>
      </c>
      <c r="H203" s="25" t="s">
        <v>12</v>
      </c>
      <c r="I203" s="25">
        <v>0</v>
      </c>
      <c r="J203" s="25" t="s">
        <v>12</v>
      </c>
    </row>
    <row r="204" spans="1:10" s="14" customFormat="1" x14ac:dyDescent="0.25">
      <c r="A204" s="30" t="s">
        <v>328</v>
      </c>
      <c r="B204" s="29" t="s">
        <v>258</v>
      </c>
      <c r="C204" s="25" t="s">
        <v>43</v>
      </c>
      <c r="D204" s="25">
        <v>0</v>
      </c>
      <c r="E204" s="25">
        <v>0</v>
      </c>
      <c r="F204" s="25" t="s">
        <v>12</v>
      </c>
      <c r="G204" s="25">
        <v>0</v>
      </c>
      <c r="H204" s="25" t="s">
        <v>12</v>
      </c>
      <c r="I204" s="25">
        <v>0</v>
      </c>
      <c r="J204" s="25" t="s">
        <v>12</v>
      </c>
    </row>
    <row r="205" spans="1:10" s="14" customFormat="1" x14ac:dyDescent="0.25">
      <c r="A205" s="30" t="s">
        <v>329</v>
      </c>
      <c r="B205" s="29" t="s">
        <v>259</v>
      </c>
      <c r="C205" s="25" t="s">
        <v>43</v>
      </c>
      <c r="D205" s="25">
        <v>0</v>
      </c>
      <c r="E205" s="25">
        <v>0</v>
      </c>
      <c r="F205" s="25" t="s">
        <v>12</v>
      </c>
      <c r="G205" s="25">
        <v>0</v>
      </c>
      <c r="H205" s="25" t="s">
        <v>12</v>
      </c>
      <c r="I205" s="25">
        <v>0</v>
      </c>
      <c r="J205" s="25" t="s">
        <v>12</v>
      </c>
    </row>
    <row r="206" spans="1:10" s="14" customFormat="1" ht="30" x14ac:dyDescent="0.25">
      <c r="A206" s="30" t="s">
        <v>330</v>
      </c>
      <c r="B206" s="29" t="s">
        <v>260</v>
      </c>
      <c r="C206" s="25" t="s">
        <v>43</v>
      </c>
      <c r="D206" s="25">
        <v>0</v>
      </c>
      <c r="E206" s="25">
        <v>0</v>
      </c>
      <c r="F206" s="25" t="s">
        <v>12</v>
      </c>
      <c r="G206" s="25">
        <v>0</v>
      </c>
      <c r="H206" s="25" t="s">
        <v>12</v>
      </c>
      <c r="I206" s="25">
        <v>0</v>
      </c>
      <c r="J206" s="25" t="s">
        <v>12</v>
      </c>
    </row>
    <row r="207" spans="1:10" s="14" customFormat="1" ht="60" x14ac:dyDescent="0.25">
      <c r="A207" s="30" t="s">
        <v>331</v>
      </c>
      <c r="B207" s="29" t="s">
        <v>261</v>
      </c>
      <c r="C207" s="25" t="s">
        <v>43</v>
      </c>
      <c r="D207" s="25">
        <v>0</v>
      </c>
      <c r="E207" s="25">
        <v>0</v>
      </c>
      <c r="F207" s="25" t="s">
        <v>12</v>
      </c>
      <c r="G207" s="25">
        <v>0</v>
      </c>
      <c r="H207" s="25" t="s">
        <v>12</v>
      </c>
      <c r="I207" s="25">
        <v>0</v>
      </c>
      <c r="J207" s="25" t="s">
        <v>12</v>
      </c>
    </row>
    <row r="208" spans="1:10" s="14" customFormat="1" x14ac:dyDescent="0.25">
      <c r="A208" s="30" t="s">
        <v>86</v>
      </c>
      <c r="B208" s="29" t="s">
        <v>262</v>
      </c>
      <c r="C208" s="25" t="s">
        <v>43</v>
      </c>
      <c r="D208" s="25">
        <v>0</v>
      </c>
      <c r="E208" s="25">
        <v>0</v>
      </c>
      <c r="F208" s="25">
        <v>0</v>
      </c>
      <c r="G208" s="25">
        <v>0</v>
      </c>
      <c r="H208" s="25">
        <v>0</v>
      </c>
      <c r="I208" s="25">
        <v>0</v>
      </c>
      <c r="J208" s="25">
        <v>0</v>
      </c>
    </row>
    <row r="209" spans="1:10" s="14" customFormat="1" x14ac:dyDescent="0.25">
      <c r="A209" s="30" t="s">
        <v>87</v>
      </c>
      <c r="B209" s="29" t="s">
        <v>263</v>
      </c>
      <c r="C209" s="25" t="s">
        <v>43</v>
      </c>
      <c r="D209" s="25">
        <v>0</v>
      </c>
      <c r="E209" s="25">
        <v>0</v>
      </c>
      <c r="F209" s="25">
        <v>0</v>
      </c>
      <c r="G209" s="25">
        <v>0</v>
      </c>
      <c r="H209" s="25">
        <v>0</v>
      </c>
      <c r="I209" s="25">
        <v>0</v>
      </c>
      <c r="J209" s="25">
        <v>0</v>
      </c>
    </row>
    <row r="210" spans="1:10" s="14" customFormat="1" ht="30" x14ac:dyDescent="0.25">
      <c r="A210" s="30" t="s">
        <v>120</v>
      </c>
      <c r="B210" s="29" t="s">
        <v>264</v>
      </c>
      <c r="C210" s="25" t="s">
        <v>41</v>
      </c>
      <c r="D210" s="25">
        <v>0</v>
      </c>
      <c r="E210" s="25">
        <v>0</v>
      </c>
      <c r="F210" s="25">
        <v>0</v>
      </c>
      <c r="G210" s="25">
        <v>0</v>
      </c>
      <c r="H210" s="25">
        <v>0</v>
      </c>
      <c r="I210" s="25">
        <v>0</v>
      </c>
      <c r="J210" s="25">
        <v>0</v>
      </c>
    </row>
    <row r="211" spans="1:10" s="14" customFormat="1" ht="30" x14ac:dyDescent="0.25">
      <c r="A211" s="30" t="s">
        <v>88</v>
      </c>
      <c r="B211" s="29" t="s">
        <v>265</v>
      </c>
      <c r="C211" s="25" t="s">
        <v>41</v>
      </c>
      <c r="D211" s="25">
        <v>0</v>
      </c>
      <c r="E211" s="25">
        <v>0</v>
      </c>
      <c r="F211" s="25">
        <v>0</v>
      </c>
      <c r="G211" s="25">
        <v>0</v>
      </c>
      <c r="H211" s="25">
        <v>0</v>
      </c>
      <c r="I211" s="25">
        <v>0</v>
      </c>
      <c r="J211" s="25">
        <v>0</v>
      </c>
    </row>
    <row r="212" spans="1:10" s="14" customFormat="1" ht="30" x14ac:dyDescent="0.25">
      <c r="A212" s="30" t="s">
        <v>332</v>
      </c>
      <c r="B212" s="29" t="s">
        <v>266</v>
      </c>
      <c r="C212" s="25" t="s">
        <v>41</v>
      </c>
      <c r="D212" s="25">
        <v>0</v>
      </c>
      <c r="E212" s="25">
        <v>0</v>
      </c>
      <c r="F212" s="25" t="s">
        <v>12</v>
      </c>
      <c r="G212" s="25">
        <v>0</v>
      </c>
      <c r="H212" s="25" t="s">
        <v>12</v>
      </c>
      <c r="I212" s="25">
        <v>0</v>
      </c>
      <c r="J212" s="25" t="s">
        <v>12</v>
      </c>
    </row>
    <row r="213" spans="1:10" s="14" customFormat="1" ht="30" x14ac:dyDescent="0.25">
      <c r="A213" s="30" t="s">
        <v>333</v>
      </c>
      <c r="B213" s="29" t="s">
        <v>267</v>
      </c>
      <c r="C213" s="25" t="s">
        <v>41</v>
      </c>
      <c r="D213" s="25">
        <v>0</v>
      </c>
      <c r="E213" s="25">
        <v>0</v>
      </c>
      <c r="F213" s="25">
        <v>0</v>
      </c>
      <c r="G213" s="25">
        <v>0</v>
      </c>
      <c r="H213" s="25">
        <v>0</v>
      </c>
      <c r="I213" s="25">
        <v>0</v>
      </c>
      <c r="J213" s="25">
        <v>0</v>
      </c>
    </row>
    <row r="214" spans="1:10" s="14" customFormat="1" ht="30" x14ac:dyDescent="0.25">
      <c r="A214" s="30" t="s">
        <v>349</v>
      </c>
      <c r="B214" s="29" t="s">
        <v>268</v>
      </c>
      <c r="C214" s="25" t="s">
        <v>41</v>
      </c>
      <c r="D214" s="25">
        <v>0</v>
      </c>
      <c r="E214" s="25">
        <v>0</v>
      </c>
      <c r="F214" s="25">
        <v>0</v>
      </c>
      <c r="G214" s="25">
        <v>0</v>
      </c>
      <c r="H214" s="25">
        <v>0</v>
      </c>
      <c r="I214" s="25">
        <v>0</v>
      </c>
      <c r="J214" s="25">
        <v>0</v>
      </c>
    </row>
    <row r="215" spans="1:10" s="14" customFormat="1" ht="30" x14ac:dyDescent="0.25">
      <c r="A215" s="30" t="s">
        <v>335</v>
      </c>
      <c r="B215" s="29" t="s">
        <v>269</v>
      </c>
      <c r="C215" s="25" t="s">
        <v>41</v>
      </c>
      <c r="D215" s="25">
        <v>0</v>
      </c>
      <c r="E215" s="25">
        <v>0</v>
      </c>
      <c r="F215" s="25">
        <v>0</v>
      </c>
      <c r="G215" s="25">
        <v>0</v>
      </c>
      <c r="H215" s="25">
        <v>0</v>
      </c>
      <c r="I215" s="25">
        <v>0</v>
      </c>
      <c r="J215" s="25">
        <v>0</v>
      </c>
    </row>
    <row r="216" spans="1:10" s="14" customFormat="1" ht="30" x14ac:dyDescent="0.25">
      <c r="A216" s="30" t="s">
        <v>94</v>
      </c>
      <c r="B216" s="29" t="s">
        <v>270</v>
      </c>
      <c r="C216" s="25" t="s">
        <v>41</v>
      </c>
      <c r="D216" s="25">
        <v>0</v>
      </c>
      <c r="E216" s="25">
        <v>0</v>
      </c>
      <c r="F216" s="25">
        <v>0</v>
      </c>
      <c r="G216" s="25">
        <v>0</v>
      </c>
      <c r="H216" s="25">
        <v>0</v>
      </c>
      <c r="I216" s="25">
        <v>0</v>
      </c>
      <c r="J216" s="25">
        <v>0</v>
      </c>
    </row>
    <row r="217" spans="1:10" s="14" customFormat="1" ht="60" x14ac:dyDescent="0.25">
      <c r="A217" s="30" t="s">
        <v>336</v>
      </c>
      <c r="B217" s="29" t="s">
        <v>201</v>
      </c>
      <c r="C217" s="25" t="s">
        <v>23</v>
      </c>
      <c r="D217" s="25">
        <v>0</v>
      </c>
      <c r="E217" s="25">
        <v>0</v>
      </c>
      <c r="F217" s="25" t="s">
        <v>12</v>
      </c>
      <c r="G217" s="25">
        <v>0</v>
      </c>
      <c r="H217" s="25" t="s">
        <v>12</v>
      </c>
      <c r="I217" s="25">
        <v>0</v>
      </c>
      <c r="J217" s="25" t="s">
        <v>12</v>
      </c>
    </row>
    <row r="218" spans="1:10" s="14" customFormat="1" ht="30" x14ac:dyDescent="0.25">
      <c r="A218" s="30" t="s">
        <v>337</v>
      </c>
      <c r="B218" s="29" t="s">
        <v>202</v>
      </c>
      <c r="C218" s="25" t="s">
        <v>23</v>
      </c>
      <c r="D218" s="25">
        <v>0</v>
      </c>
      <c r="E218" s="25">
        <v>0</v>
      </c>
      <c r="F218" s="25" t="s">
        <v>12</v>
      </c>
      <c r="G218" s="25">
        <v>0</v>
      </c>
      <c r="H218" s="25" t="s">
        <v>12</v>
      </c>
      <c r="I218" s="25">
        <v>0</v>
      </c>
      <c r="J218" s="25" t="s">
        <v>12</v>
      </c>
    </row>
    <row r="219" spans="1:10" s="14" customFormat="1" ht="30" x14ac:dyDescent="0.25">
      <c r="A219" s="30" t="s">
        <v>350</v>
      </c>
      <c r="B219" s="29" t="s">
        <v>203</v>
      </c>
      <c r="C219" s="25" t="s">
        <v>23</v>
      </c>
      <c r="D219" s="25">
        <v>0</v>
      </c>
      <c r="E219" s="25">
        <v>0</v>
      </c>
      <c r="F219" s="25" t="s">
        <v>12</v>
      </c>
      <c r="G219" s="25">
        <v>0</v>
      </c>
      <c r="H219" s="25" t="s">
        <v>12</v>
      </c>
      <c r="I219" s="25">
        <v>0</v>
      </c>
      <c r="J219" s="25" t="s">
        <v>12</v>
      </c>
    </row>
    <row r="220" spans="1:10" s="14" customFormat="1" ht="30" x14ac:dyDescent="0.25">
      <c r="A220" s="30" t="s">
        <v>96</v>
      </c>
      <c r="B220" s="29" t="s">
        <v>204</v>
      </c>
      <c r="C220" s="25" t="s">
        <v>23</v>
      </c>
      <c r="D220" s="25">
        <v>0</v>
      </c>
      <c r="E220" s="25">
        <v>0</v>
      </c>
      <c r="F220" s="25">
        <v>0</v>
      </c>
      <c r="G220" s="25">
        <v>0</v>
      </c>
      <c r="H220" s="25">
        <v>0</v>
      </c>
      <c r="I220" s="25">
        <v>0</v>
      </c>
      <c r="J220" s="25">
        <v>0</v>
      </c>
    </row>
    <row r="221" spans="1:10" s="14" customFormat="1" ht="30" x14ac:dyDescent="0.25">
      <c r="A221" s="30" t="s">
        <v>122</v>
      </c>
      <c r="B221" s="29" t="s">
        <v>205</v>
      </c>
      <c r="C221" s="25" t="s">
        <v>23</v>
      </c>
      <c r="D221" s="25">
        <v>0</v>
      </c>
      <c r="E221" s="25">
        <v>0</v>
      </c>
      <c r="F221" s="25">
        <v>0</v>
      </c>
      <c r="G221" s="25">
        <v>0</v>
      </c>
      <c r="H221" s="25">
        <v>0</v>
      </c>
      <c r="I221" s="25">
        <v>0</v>
      </c>
      <c r="J221" s="25">
        <v>0</v>
      </c>
    </row>
    <row r="222" spans="1:10" s="14" customFormat="1" ht="60" x14ac:dyDescent="0.25">
      <c r="A222" s="30" t="s">
        <v>219</v>
      </c>
      <c r="B222" s="29" t="s">
        <v>206</v>
      </c>
      <c r="C222" s="25" t="s">
        <v>44</v>
      </c>
      <c r="D222" s="25">
        <v>0</v>
      </c>
      <c r="E222" s="25">
        <v>0</v>
      </c>
      <c r="F222" s="25" t="s">
        <v>12</v>
      </c>
      <c r="G222" s="25">
        <v>0</v>
      </c>
      <c r="H222" s="25" t="s">
        <v>12</v>
      </c>
      <c r="I222" s="25">
        <v>0</v>
      </c>
      <c r="J222" s="25" t="s">
        <v>12</v>
      </c>
    </row>
    <row r="223" spans="1:10" s="14" customFormat="1" ht="30" x14ac:dyDescent="0.25">
      <c r="A223" s="30" t="s">
        <v>339</v>
      </c>
      <c r="B223" s="29" t="s">
        <v>207</v>
      </c>
      <c r="C223" s="25" t="s">
        <v>44</v>
      </c>
      <c r="D223" s="25">
        <v>0</v>
      </c>
      <c r="E223" s="25">
        <v>0</v>
      </c>
      <c r="F223" s="25" t="s">
        <v>12</v>
      </c>
      <c r="G223" s="25">
        <v>0</v>
      </c>
      <c r="H223" s="25" t="s">
        <v>12</v>
      </c>
      <c r="I223" s="25">
        <v>0</v>
      </c>
      <c r="J223" s="25" t="s">
        <v>12</v>
      </c>
    </row>
    <row r="224" spans="1:10" s="14" customFormat="1" ht="45" x14ac:dyDescent="0.25">
      <c r="A224" s="30" t="s">
        <v>101</v>
      </c>
      <c r="B224" s="29" t="s">
        <v>208</v>
      </c>
      <c r="C224" s="25" t="s">
        <v>44</v>
      </c>
      <c r="D224" s="25">
        <v>0</v>
      </c>
      <c r="E224" s="25">
        <v>0</v>
      </c>
      <c r="F224" s="25">
        <v>0</v>
      </c>
      <c r="G224" s="25">
        <v>0</v>
      </c>
      <c r="H224" s="25">
        <v>0</v>
      </c>
      <c r="I224" s="25">
        <v>0</v>
      </c>
      <c r="J224" s="25">
        <v>0</v>
      </c>
    </row>
    <row r="225" spans="1:10" s="14" customFormat="1" ht="45" x14ac:dyDescent="0.25">
      <c r="A225" s="30" t="s">
        <v>102</v>
      </c>
      <c r="B225" s="29" t="s">
        <v>209</v>
      </c>
      <c r="C225" s="25" t="s">
        <v>44</v>
      </c>
      <c r="D225" s="25">
        <v>0</v>
      </c>
      <c r="E225" s="25">
        <v>0</v>
      </c>
      <c r="F225" s="25">
        <v>0</v>
      </c>
      <c r="G225" s="25">
        <v>0</v>
      </c>
      <c r="H225" s="25">
        <v>0</v>
      </c>
      <c r="I225" s="25">
        <v>0</v>
      </c>
      <c r="J225" s="25">
        <v>0</v>
      </c>
    </row>
    <row r="226" spans="1:10" s="14" customFormat="1" ht="30" x14ac:dyDescent="0.25">
      <c r="A226" s="30" t="s">
        <v>103</v>
      </c>
      <c r="B226" s="29" t="s">
        <v>210</v>
      </c>
      <c r="C226" s="25" t="s">
        <v>44</v>
      </c>
      <c r="D226" s="25">
        <v>0</v>
      </c>
      <c r="E226" s="25">
        <v>0</v>
      </c>
      <c r="F226" s="25">
        <v>0</v>
      </c>
      <c r="G226" s="25">
        <v>0</v>
      </c>
      <c r="H226" s="25">
        <v>0</v>
      </c>
      <c r="I226" s="25">
        <v>0</v>
      </c>
      <c r="J226" s="25">
        <v>0</v>
      </c>
    </row>
    <row r="227" spans="1:10" s="14" customFormat="1" ht="45" x14ac:dyDescent="0.25">
      <c r="A227" s="30" t="s">
        <v>109</v>
      </c>
      <c r="B227" s="29" t="s">
        <v>244</v>
      </c>
      <c r="C227" s="25" t="s">
        <v>44</v>
      </c>
      <c r="D227" s="25">
        <v>0</v>
      </c>
      <c r="E227" s="25">
        <v>0</v>
      </c>
      <c r="F227" s="25">
        <v>0</v>
      </c>
      <c r="G227" s="25">
        <v>0</v>
      </c>
      <c r="H227" s="25">
        <v>0</v>
      </c>
      <c r="I227" s="25">
        <v>0</v>
      </c>
      <c r="J227" s="25">
        <v>0</v>
      </c>
    </row>
    <row r="228" spans="1:10" s="14" customFormat="1" ht="30" x14ac:dyDescent="0.25">
      <c r="A228" s="30" t="s">
        <v>351</v>
      </c>
      <c r="B228" s="29" t="s">
        <v>245</v>
      </c>
      <c r="C228" s="25" t="s">
        <v>44</v>
      </c>
      <c r="D228" s="25">
        <v>0</v>
      </c>
      <c r="E228" s="25">
        <v>0</v>
      </c>
      <c r="F228" s="25" t="s">
        <v>12</v>
      </c>
      <c r="G228" s="25">
        <v>0</v>
      </c>
      <c r="H228" s="25" t="s">
        <v>12</v>
      </c>
      <c r="I228" s="25">
        <v>0</v>
      </c>
      <c r="J228" s="25" t="s">
        <v>12</v>
      </c>
    </row>
    <row r="229" spans="1:10" s="14" customFormat="1" x14ac:dyDescent="0.25">
      <c r="A229" s="30" t="s">
        <v>45</v>
      </c>
      <c r="B229" s="29" t="s">
        <v>211</v>
      </c>
      <c r="C229" s="25" t="s">
        <v>12</v>
      </c>
      <c r="D229" s="25" t="s">
        <v>12</v>
      </c>
      <c r="E229" s="25" t="s">
        <v>12</v>
      </c>
      <c r="F229" s="25" t="s">
        <v>12</v>
      </c>
      <c r="G229" s="25" t="s">
        <v>12</v>
      </c>
      <c r="H229" s="25" t="s">
        <v>12</v>
      </c>
      <c r="I229" s="25" t="s">
        <v>12</v>
      </c>
      <c r="J229" s="25" t="s">
        <v>12</v>
      </c>
    </row>
    <row r="230" spans="1:10" s="14" customFormat="1" ht="30" x14ac:dyDescent="0.25">
      <c r="A230" s="30" t="s">
        <v>341</v>
      </c>
      <c r="B230" s="29" t="s">
        <v>212</v>
      </c>
      <c r="C230" s="25" t="s">
        <v>46</v>
      </c>
      <c r="D230" s="25">
        <v>0</v>
      </c>
      <c r="E230" s="25">
        <v>0</v>
      </c>
      <c r="F230" s="25" t="s">
        <v>12</v>
      </c>
      <c r="G230" s="25">
        <v>0</v>
      </c>
      <c r="H230" s="25" t="s">
        <v>12</v>
      </c>
      <c r="I230" s="25">
        <v>0</v>
      </c>
      <c r="J230" s="25" t="s">
        <v>12</v>
      </c>
    </row>
    <row r="231" spans="1:10" s="14" customFormat="1" ht="45" x14ac:dyDescent="0.25">
      <c r="A231" s="30" t="s">
        <v>342</v>
      </c>
      <c r="B231" s="29" t="s">
        <v>213</v>
      </c>
      <c r="C231" s="25" t="s">
        <v>23</v>
      </c>
      <c r="D231" s="25">
        <v>0</v>
      </c>
      <c r="E231" s="25">
        <v>0</v>
      </c>
      <c r="F231" s="25" t="s">
        <v>12</v>
      </c>
      <c r="G231" s="25">
        <v>0</v>
      </c>
      <c r="H231" s="25" t="s">
        <v>12</v>
      </c>
      <c r="I231" s="25">
        <v>0</v>
      </c>
      <c r="J231" s="25" t="s">
        <v>12</v>
      </c>
    </row>
    <row r="232" spans="1:10" s="14" customFormat="1" ht="45" x14ac:dyDescent="0.25">
      <c r="A232" s="30" t="s">
        <v>343</v>
      </c>
      <c r="B232" s="29" t="s">
        <v>214</v>
      </c>
      <c r="C232" s="25" t="s">
        <v>44</v>
      </c>
      <c r="D232" s="25">
        <v>0</v>
      </c>
      <c r="E232" s="25">
        <v>0</v>
      </c>
      <c r="F232" s="25" t="s">
        <v>12</v>
      </c>
      <c r="G232" s="25">
        <v>0</v>
      </c>
      <c r="H232" s="25" t="s">
        <v>12</v>
      </c>
      <c r="I232" s="25">
        <v>0</v>
      </c>
      <c r="J232" s="25" t="s">
        <v>12</v>
      </c>
    </row>
    <row r="233" spans="1:10" s="14" customFormat="1" x14ac:dyDescent="0.25">
      <c r="A233" s="30" t="s">
        <v>363</v>
      </c>
      <c r="B233" s="29" t="s">
        <v>215</v>
      </c>
      <c r="C233" s="25" t="s">
        <v>12</v>
      </c>
      <c r="D233" s="25">
        <v>0</v>
      </c>
      <c r="E233" s="25">
        <v>0</v>
      </c>
      <c r="F233" s="25" t="s">
        <v>12</v>
      </c>
      <c r="G233" s="25">
        <v>0</v>
      </c>
      <c r="H233" s="25" t="s">
        <v>12</v>
      </c>
      <c r="I233" s="25">
        <v>0</v>
      </c>
      <c r="J233" s="25" t="s">
        <v>12</v>
      </c>
    </row>
    <row r="234" spans="1:10" s="14" customFormat="1" ht="30" x14ac:dyDescent="0.25">
      <c r="A234" s="28" t="s">
        <v>362</v>
      </c>
      <c r="B234" s="25" t="s">
        <v>216</v>
      </c>
      <c r="C234" s="25" t="s">
        <v>48</v>
      </c>
      <c r="D234" s="25">
        <v>0</v>
      </c>
      <c r="E234" s="25">
        <v>0</v>
      </c>
      <c r="F234" s="25" t="s">
        <v>12</v>
      </c>
      <c r="G234" s="25">
        <v>0</v>
      </c>
      <c r="H234" s="25" t="s">
        <v>12</v>
      </c>
      <c r="I234" s="25">
        <v>0</v>
      </c>
      <c r="J234" s="25" t="s">
        <v>12</v>
      </c>
    </row>
    <row r="235" spans="1:10" s="14" customFormat="1" ht="30" x14ac:dyDescent="0.25">
      <c r="A235" s="28" t="s">
        <v>352</v>
      </c>
      <c r="B235" s="25" t="s">
        <v>271</v>
      </c>
      <c r="C235" s="25" t="s">
        <v>48</v>
      </c>
      <c r="D235" s="25">
        <v>0</v>
      </c>
      <c r="E235" s="25">
        <v>0</v>
      </c>
      <c r="F235" s="25" t="s">
        <v>12</v>
      </c>
      <c r="G235" s="25">
        <v>0</v>
      </c>
      <c r="H235" s="25" t="s">
        <v>12</v>
      </c>
      <c r="I235" s="25">
        <v>0</v>
      </c>
      <c r="J235" s="25" t="s">
        <v>12</v>
      </c>
    </row>
    <row r="236" spans="1:10" s="14" customFormat="1" ht="30" x14ac:dyDescent="0.25">
      <c r="A236" s="28" t="s">
        <v>353</v>
      </c>
      <c r="B236" s="25" t="s">
        <v>272</v>
      </c>
      <c r="C236" s="25" t="s">
        <v>48</v>
      </c>
      <c r="D236" s="25">
        <v>0</v>
      </c>
      <c r="E236" s="25">
        <v>0</v>
      </c>
      <c r="F236" s="25" t="s">
        <v>12</v>
      </c>
      <c r="G236" s="25">
        <v>0</v>
      </c>
      <c r="H236" s="25" t="s">
        <v>12</v>
      </c>
      <c r="I236" s="25">
        <v>0</v>
      </c>
      <c r="J236" s="25" t="s">
        <v>12</v>
      </c>
    </row>
    <row r="237" spans="1:10" s="14" customFormat="1" ht="45" x14ac:dyDescent="0.25">
      <c r="A237" s="28" t="s">
        <v>354</v>
      </c>
      <c r="B237" s="25" t="s">
        <v>217</v>
      </c>
      <c r="C237" s="25" t="s">
        <v>34</v>
      </c>
      <c r="D237" s="25">
        <v>0</v>
      </c>
      <c r="E237" s="25">
        <v>0</v>
      </c>
      <c r="F237" s="25" t="s">
        <v>12</v>
      </c>
      <c r="G237" s="25">
        <v>0</v>
      </c>
      <c r="H237" s="25" t="s">
        <v>12</v>
      </c>
      <c r="I237" s="25">
        <v>0</v>
      </c>
      <c r="J237" s="25" t="s">
        <v>12</v>
      </c>
    </row>
    <row r="238" spans="1:10" s="14" customFormat="1" ht="30" x14ac:dyDescent="0.25">
      <c r="A238" s="28" t="s">
        <v>355</v>
      </c>
      <c r="B238" s="25" t="s">
        <v>218</v>
      </c>
      <c r="C238" s="25" t="s">
        <v>23</v>
      </c>
      <c r="D238" s="25">
        <v>0</v>
      </c>
      <c r="E238" s="25">
        <v>0</v>
      </c>
      <c r="F238" s="25" t="s">
        <v>12</v>
      </c>
      <c r="G238" s="25">
        <v>0</v>
      </c>
      <c r="H238" s="25" t="s">
        <v>12</v>
      </c>
      <c r="I238" s="25">
        <v>0</v>
      </c>
      <c r="J238" s="25" t="s">
        <v>12</v>
      </c>
    </row>
    <row r="239" spans="1:10" s="14" customFormat="1" x14ac:dyDescent="0.25">
      <c r="A239" s="28" t="s">
        <v>317</v>
      </c>
      <c r="B239" s="25">
        <v>54</v>
      </c>
      <c r="C239" s="25" t="s">
        <v>49</v>
      </c>
      <c r="D239" s="25" t="s">
        <v>12</v>
      </c>
      <c r="E239" s="25" t="s">
        <v>12</v>
      </c>
      <c r="F239" s="25" t="s">
        <v>12</v>
      </c>
      <c r="G239" s="25">
        <v>0</v>
      </c>
      <c r="H239" s="25" t="s">
        <v>12</v>
      </c>
      <c r="I239" s="25">
        <v>0</v>
      </c>
      <c r="J239" s="25" t="s">
        <v>12</v>
      </c>
    </row>
    <row r="240" spans="1:10" s="14" customFormat="1" x14ac:dyDescent="0.25">
      <c r="A240" s="28" t="s">
        <v>316</v>
      </c>
      <c r="B240" s="25">
        <v>55</v>
      </c>
      <c r="C240" s="25" t="s">
        <v>49</v>
      </c>
      <c r="D240" s="25" t="s">
        <v>12</v>
      </c>
      <c r="E240" s="25" t="s">
        <v>12</v>
      </c>
      <c r="F240" s="25" t="s">
        <v>12</v>
      </c>
      <c r="G240" s="25">
        <v>0</v>
      </c>
      <c r="H240" s="25" t="s">
        <v>12</v>
      </c>
      <c r="I240" s="25">
        <v>0</v>
      </c>
      <c r="J240" s="25" t="s">
        <v>12</v>
      </c>
    </row>
    <row r="241" spans="1:24" s="14" customFormat="1" x14ac:dyDescent="0.25">
      <c r="A241" s="28" t="s">
        <v>76</v>
      </c>
      <c r="B241" s="25">
        <v>56</v>
      </c>
      <c r="C241" s="25" t="s">
        <v>12</v>
      </c>
      <c r="D241" s="25" t="s">
        <v>12</v>
      </c>
      <c r="E241" s="25" t="s">
        <v>12</v>
      </c>
      <c r="F241" s="27">
        <f>F41+F12</f>
        <v>5982.68</v>
      </c>
      <c r="G241" s="27">
        <f>G42</f>
        <v>22646.45</v>
      </c>
      <c r="H241" s="27">
        <f>H41+H12</f>
        <v>6729863.6699999999</v>
      </c>
      <c r="I241" s="26">
        <f>I42</f>
        <v>25528460.699999999</v>
      </c>
      <c r="J241" s="34">
        <v>100</v>
      </c>
    </row>
    <row r="242" spans="1:24" ht="32.25" customHeight="1" x14ac:dyDescent="0.25">
      <c r="A242" s="3"/>
      <c r="B242" s="4"/>
      <c r="C242" s="4"/>
      <c r="D242" s="4"/>
      <c r="E242" s="4"/>
      <c r="F242" s="4"/>
      <c r="G242" s="4"/>
      <c r="H242" s="4"/>
      <c r="I242" s="4"/>
      <c r="J242" s="4"/>
    </row>
    <row r="243" spans="1:24" s="2" customFormat="1" ht="65.25" customHeight="1" x14ac:dyDescent="0.25">
      <c r="A243" s="106" t="s">
        <v>73</v>
      </c>
      <c r="B243" s="106"/>
      <c r="C243" s="106"/>
      <c r="D243" s="106"/>
      <c r="E243" s="106"/>
      <c r="F243" s="106"/>
      <c r="G243" s="106"/>
      <c r="H243" s="106"/>
      <c r="I243" s="106"/>
      <c r="J243" s="106"/>
    </row>
    <row r="244" spans="1:24" s="2" customFormat="1" ht="63.75" customHeight="1" x14ac:dyDescent="0.25">
      <c r="A244" s="106" t="s">
        <v>376</v>
      </c>
      <c r="B244" s="106"/>
      <c r="C244" s="106"/>
      <c r="D244" s="106"/>
      <c r="E244" s="106"/>
      <c r="F244" s="106"/>
      <c r="G244" s="106"/>
      <c r="H244" s="106"/>
      <c r="I244" s="106"/>
      <c r="J244" s="106"/>
    </row>
    <row r="245" spans="1:24" s="2" customFormat="1" ht="61.5" customHeight="1" x14ac:dyDescent="0.25">
      <c r="A245" s="106" t="s">
        <v>358</v>
      </c>
      <c r="B245" s="106"/>
      <c r="C245" s="106"/>
      <c r="D245" s="106"/>
      <c r="E245" s="106"/>
      <c r="F245" s="106"/>
      <c r="G245" s="106"/>
      <c r="H245" s="106"/>
      <c r="I245" s="106"/>
      <c r="J245" s="106"/>
    </row>
    <row r="246" spans="1:24" s="2" customFormat="1" ht="24.75" customHeight="1" x14ac:dyDescent="0.25">
      <c r="A246" s="106" t="s">
        <v>74</v>
      </c>
      <c r="B246" s="106"/>
      <c r="C246" s="106"/>
      <c r="D246" s="106"/>
      <c r="E246" s="106"/>
      <c r="F246" s="106"/>
      <c r="G246" s="106"/>
      <c r="H246" s="106"/>
      <c r="I246" s="106"/>
      <c r="J246" s="106"/>
    </row>
    <row r="247" spans="1:24" s="2" customFormat="1" ht="43.5" customHeight="1" x14ac:dyDescent="0.25">
      <c r="A247" s="106" t="s">
        <v>75</v>
      </c>
      <c r="B247" s="106"/>
      <c r="C247" s="106"/>
      <c r="D247" s="106"/>
      <c r="E247" s="106"/>
      <c r="F247" s="106"/>
      <c r="G247" s="106"/>
      <c r="H247" s="106"/>
      <c r="I247" s="106"/>
      <c r="J247" s="106"/>
    </row>
    <row r="248" spans="1:24" s="2" customFormat="1" ht="64.5" customHeight="1" x14ac:dyDescent="0.25">
      <c r="A248" s="106" t="s">
        <v>360</v>
      </c>
      <c r="B248" s="106"/>
      <c r="C248" s="106"/>
      <c r="D248" s="106"/>
      <c r="E248" s="106"/>
      <c r="F248" s="106"/>
      <c r="G248" s="106"/>
      <c r="H248" s="106"/>
      <c r="I248" s="106"/>
      <c r="J248" s="106"/>
    </row>
    <row r="249" spans="1:24" s="2" customFormat="1" ht="28.5" customHeight="1" x14ac:dyDescent="0.25">
      <c r="A249" s="106" t="s">
        <v>361</v>
      </c>
      <c r="B249" s="106"/>
      <c r="C249" s="106"/>
      <c r="D249" s="106"/>
      <c r="E249" s="106"/>
      <c r="F249" s="106"/>
      <c r="G249" s="106"/>
      <c r="H249" s="106"/>
      <c r="I249" s="106"/>
      <c r="J249" s="106"/>
    </row>
    <row r="250" spans="1:24" s="2" customFormat="1" ht="33.75" customHeight="1" x14ac:dyDescent="0.25">
      <c r="A250" s="106" t="s">
        <v>359</v>
      </c>
      <c r="B250" s="106"/>
      <c r="C250" s="106"/>
      <c r="D250" s="106"/>
      <c r="E250" s="106"/>
      <c r="F250" s="106"/>
      <c r="G250" s="106"/>
      <c r="H250" s="106"/>
      <c r="I250" s="106"/>
      <c r="J250" s="106"/>
    </row>
    <row r="252" spans="1:24" x14ac:dyDescent="0.25">
      <c r="A252" s="102" t="s">
        <v>382</v>
      </c>
      <c r="B252" s="102"/>
      <c r="C252" s="102"/>
      <c r="D252" s="102"/>
      <c r="E252" s="102"/>
      <c r="F252" s="102"/>
      <c r="G252" s="102"/>
      <c r="H252" s="102"/>
      <c r="I252" s="102"/>
      <c r="J252" s="102"/>
      <c r="K252" s="102"/>
      <c r="L252" s="102"/>
      <c r="M252" s="102"/>
      <c r="N252" s="102"/>
      <c r="O252" s="102"/>
      <c r="P252" s="102"/>
      <c r="Q252" s="102"/>
      <c r="R252" s="102"/>
      <c r="S252" s="102"/>
      <c r="T252" s="102"/>
      <c r="U252" s="102"/>
      <c r="V252" s="102"/>
      <c r="W252" s="102"/>
      <c r="X252" s="102"/>
    </row>
    <row r="253" spans="1:24" x14ac:dyDescent="0.25">
      <c r="A253" s="10" t="s">
        <v>381</v>
      </c>
      <c r="B253" s="1"/>
      <c r="C253" s="1"/>
      <c r="D253" s="11"/>
      <c r="E253" s="11"/>
      <c r="F253" s="11"/>
      <c r="G253" s="12"/>
      <c r="H253" s="11"/>
      <c r="I253" s="13"/>
      <c r="J253" s="11"/>
      <c r="K253" s="1"/>
      <c r="L253" s="1"/>
      <c r="M253" s="1"/>
      <c r="N253" s="1"/>
      <c r="O253" s="1"/>
      <c r="P253" s="1"/>
      <c r="Q253" s="1"/>
      <c r="R253" s="1"/>
      <c r="S253" s="1"/>
      <c r="T253" s="1"/>
      <c r="U253" s="1"/>
      <c r="V253" s="1"/>
      <c r="W253" s="1"/>
      <c r="X253" s="1"/>
    </row>
    <row r="254" spans="1:24" x14ac:dyDescent="0.25">
      <c r="A254" s="1" t="s">
        <v>417</v>
      </c>
      <c r="B254" s="1"/>
      <c r="C254" s="1"/>
      <c r="D254" s="11"/>
      <c r="E254" s="11"/>
      <c r="F254" s="11"/>
      <c r="G254" s="12"/>
      <c r="H254" s="11"/>
      <c r="I254" s="13"/>
      <c r="J254" s="11"/>
      <c r="K254" s="1"/>
      <c r="L254" s="1"/>
      <c r="M254" s="1"/>
      <c r="N254" s="1"/>
      <c r="O254" s="1"/>
      <c r="P254" s="1"/>
      <c r="Q254" s="1"/>
      <c r="R254" s="1"/>
      <c r="S254" s="1"/>
      <c r="T254" s="1"/>
      <c r="U254" s="1"/>
      <c r="V254" s="1"/>
      <c r="W254" s="1"/>
      <c r="X254" s="1"/>
    </row>
  </sheetData>
  <mergeCells count="30">
    <mergeCell ref="G1:J1"/>
    <mergeCell ref="G2:J2"/>
    <mergeCell ref="B95:B96"/>
    <mergeCell ref="D95:D96"/>
    <mergeCell ref="E95:E96"/>
    <mergeCell ref="F95:F96"/>
    <mergeCell ref="G95:G96"/>
    <mergeCell ref="A250:J250"/>
    <mergeCell ref="A243:J243"/>
    <mergeCell ref="A244:J244"/>
    <mergeCell ref="A245:J245"/>
    <mergeCell ref="A246:J246"/>
    <mergeCell ref="A247:J247"/>
    <mergeCell ref="A248:J248"/>
    <mergeCell ref="A252:X252"/>
    <mergeCell ref="A3:J5"/>
    <mergeCell ref="A8:A10"/>
    <mergeCell ref="B8:B10"/>
    <mergeCell ref="C8:C10"/>
    <mergeCell ref="D8:D10"/>
    <mergeCell ref="E8:E10"/>
    <mergeCell ref="F8:G8"/>
    <mergeCell ref="H8:J8"/>
    <mergeCell ref="F9:G9"/>
    <mergeCell ref="H9:I9"/>
    <mergeCell ref="J9:J10"/>
    <mergeCell ref="H95:H96"/>
    <mergeCell ref="I95:I96"/>
    <mergeCell ref="J95:J96"/>
    <mergeCell ref="A249:J249"/>
  </mergeCells>
  <hyperlinks>
    <hyperlink ref="A12" r:id="rId1" display="https://login.consultant.ru/link/?req=doc&amp;base=LAW&amp;n=438795&amp;dst=101777"/>
    <hyperlink ref="A13" r:id="rId2" display="https://login.consultant.ru/link/?req=doc&amp;base=LAW&amp;n=438795&amp;dst=101778"/>
    <hyperlink ref="A18" r:id="rId3" display="https://login.consultant.ru/link/?req=doc&amp;base=LAW&amp;n=438795&amp;dst=101779"/>
    <hyperlink ref="A20" r:id="rId4" display="https://login.consultant.ru/link/?req=doc&amp;base=LAW&amp;n=438795&amp;dst=101780"/>
    <hyperlink ref="A22" r:id="rId5" display="https://login.consultant.ru/link/?req=doc&amp;base=LAW&amp;n=438795&amp;dst=101781"/>
    <hyperlink ref="A24" r:id="rId6" display="https://login.consultant.ru/link/?req=doc&amp;base=LAW&amp;n=438795&amp;dst=101782"/>
    <hyperlink ref="A27" r:id="rId7" display="https://login.consultant.ru/link/?req=doc&amp;base=LAW&amp;n=438795&amp;dst=101781"/>
    <hyperlink ref="A32" r:id="rId8" display="https://login.consultant.ru/link/?req=doc&amp;base=LAW&amp;n=438795&amp;dst=101783"/>
    <hyperlink ref="A41" r:id="rId9" display="https://login.consultant.ru/link/?req=doc&amp;base=LAW&amp;n=438795&amp;dst=101784"/>
    <hyperlink ref="A87" r:id="rId10" display="https://login.consultant.ru/link/?req=doc&amp;base=LAW&amp;n=438795&amp;dst=101785"/>
    <hyperlink ref="A89" location="P1496" display="P1496"/>
    <hyperlink ref="A90" location="P1506" display="P1506"/>
    <hyperlink ref="A91" location="P1516" display="P1516"/>
    <hyperlink ref="A92" location="P1526" display="P1526"/>
    <hyperlink ref="A94" location="P1546" display="P1546"/>
    <hyperlink ref="A95" location="P305" display="P305"/>
  </hyperlinks>
  <pageMargins left="0.25" right="0.25" top="0.75" bottom="0.75" header="0.3" footer="0.3"/>
  <pageSetup paperSize="9" scale="79" fitToHeight="0" orientation="landscape"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54"/>
  <sheetViews>
    <sheetView tabSelected="1" zoomScale="70" zoomScaleNormal="70" workbookViewId="0">
      <selection activeCell="AB8" sqref="AB8"/>
    </sheetView>
  </sheetViews>
  <sheetFormatPr defaultRowHeight="15" x14ac:dyDescent="0.25"/>
  <cols>
    <col min="1" max="1" width="58.5703125" style="14" customWidth="1"/>
    <col min="2" max="2" width="10.42578125" style="16" customWidth="1"/>
    <col min="3" max="3" width="15" style="14" customWidth="1"/>
    <col min="4" max="4" width="12.85546875" style="15" customWidth="1"/>
    <col min="5" max="5" width="13.5703125" style="15" customWidth="1"/>
    <col min="6" max="6" width="18" style="15" customWidth="1"/>
    <col min="7" max="7" width="14.5703125" style="15" customWidth="1"/>
    <col min="8" max="8" width="12.28515625" style="15" customWidth="1"/>
    <col min="9" max="9" width="15.42578125" style="15" customWidth="1"/>
    <col min="10" max="10" width="9.5703125" style="15" customWidth="1"/>
    <col min="11" max="11" width="17" style="14" hidden="1" customWidth="1"/>
    <col min="12" max="12" width="15.140625" style="14" hidden="1" customWidth="1"/>
    <col min="13" max="13" width="12.42578125" style="14" hidden="1" customWidth="1"/>
    <col min="14" max="14" width="11.42578125" style="14" hidden="1" customWidth="1"/>
    <col min="15" max="15" width="13.28515625" style="14" hidden="1" customWidth="1"/>
    <col min="16" max="24" width="0" style="14" hidden="1" customWidth="1"/>
    <col min="25" max="16384" width="9.140625" style="14"/>
  </cols>
  <sheetData>
    <row r="1" spans="1:21" ht="56.25" customHeight="1" x14ac:dyDescent="0.25">
      <c r="G1" s="90" t="s">
        <v>421</v>
      </c>
      <c r="H1" s="90"/>
      <c r="I1" s="90"/>
      <c r="J1" s="90"/>
    </row>
    <row r="2" spans="1:21" ht="83.25" customHeight="1" x14ac:dyDescent="0.25">
      <c r="G2" s="90" t="s">
        <v>413</v>
      </c>
      <c r="H2" s="90"/>
      <c r="I2" s="90"/>
      <c r="J2" s="90"/>
    </row>
    <row r="3" spans="1:21" x14ac:dyDescent="0.25">
      <c r="A3" s="92" t="s">
        <v>380</v>
      </c>
      <c r="B3" s="92"/>
      <c r="C3" s="92"/>
      <c r="D3" s="92"/>
      <c r="E3" s="92"/>
      <c r="F3" s="92"/>
      <c r="G3" s="92"/>
      <c r="H3" s="92"/>
      <c r="I3" s="92"/>
      <c r="J3" s="92"/>
    </row>
    <row r="4" spans="1:21" x14ac:dyDescent="0.25">
      <c r="A4" s="92"/>
      <c r="B4" s="92"/>
      <c r="C4" s="92"/>
      <c r="D4" s="92"/>
      <c r="E4" s="92"/>
      <c r="F4" s="92"/>
      <c r="G4" s="92"/>
      <c r="H4" s="92"/>
      <c r="I4" s="92"/>
      <c r="J4" s="92"/>
    </row>
    <row r="5" spans="1:21" x14ac:dyDescent="0.25">
      <c r="A5" s="92"/>
      <c r="B5" s="92"/>
      <c r="C5" s="92"/>
      <c r="D5" s="92"/>
      <c r="E5" s="92"/>
      <c r="F5" s="92"/>
      <c r="G5" s="92"/>
      <c r="H5" s="92"/>
      <c r="I5" s="92"/>
      <c r="J5" s="92"/>
    </row>
    <row r="6" spans="1:21" hidden="1" x14ac:dyDescent="0.25"/>
    <row r="8" spans="1:21" ht="42" customHeight="1" x14ac:dyDescent="0.25">
      <c r="A8" s="93" t="s">
        <v>0</v>
      </c>
      <c r="B8" s="94" t="s">
        <v>77</v>
      </c>
      <c r="C8" s="93" t="s">
        <v>1</v>
      </c>
      <c r="D8" s="93" t="s">
        <v>2</v>
      </c>
      <c r="E8" s="93" t="s">
        <v>3</v>
      </c>
      <c r="F8" s="93" t="s">
        <v>4</v>
      </c>
      <c r="G8" s="93"/>
      <c r="H8" s="93" t="s">
        <v>5</v>
      </c>
      <c r="I8" s="93"/>
      <c r="J8" s="93"/>
    </row>
    <row r="9" spans="1:21" x14ac:dyDescent="0.25">
      <c r="A9" s="93"/>
      <c r="B9" s="94"/>
      <c r="C9" s="93"/>
      <c r="D9" s="93"/>
      <c r="E9" s="93"/>
      <c r="F9" s="93" t="s">
        <v>6</v>
      </c>
      <c r="G9" s="93"/>
      <c r="H9" s="93" t="s">
        <v>7</v>
      </c>
      <c r="I9" s="93"/>
      <c r="J9" s="93" t="s">
        <v>8</v>
      </c>
    </row>
    <row r="10" spans="1:21" ht="75" x14ac:dyDescent="0.25">
      <c r="A10" s="93"/>
      <c r="B10" s="94"/>
      <c r="C10" s="93"/>
      <c r="D10" s="93"/>
      <c r="E10" s="93"/>
      <c r="F10" s="25" t="s">
        <v>9</v>
      </c>
      <c r="G10" s="25" t="s">
        <v>10</v>
      </c>
      <c r="H10" s="25" t="s">
        <v>9</v>
      </c>
      <c r="I10" s="25" t="s">
        <v>10</v>
      </c>
      <c r="J10" s="93"/>
    </row>
    <row r="11" spans="1:21" x14ac:dyDescent="0.25">
      <c r="A11" s="25" t="s">
        <v>356</v>
      </c>
      <c r="B11" s="29" t="s">
        <v>357</v>
      </c>
      <c r="C11" s="25">
        <v>1</v>
      </c>
      <c r="D11" s="25">
        <v>2</v>
      </c>
      <c r="E11" s="25">
        <v>3</v>
      </c>
      <c r="F11" s="25">
        <v>4</v>
      </c>
      <c r="G11" s="25">
        <v>5</v>
      </c>
      <c r="H11" s="25">
        <v>6</v>
      </c>
      <c r="I11" s="25">
        <v>7</v>
      </c>
      <c r="J11" s="25">
        <v>8</v>
      </c>
    </row>
    <row r="12" spans="1:21" s="51" customFormat="1" ht="40.5" customHeight="1" x14ac:dyDescent="0.2">
      <c r="A12" s="57" t="s">
        <v>11</v>
      </c>
      <c r="B12" s="59" t="s">
        <v>411</v>
      </c>
      <c r="C12" s="31"/>
      <c r="D12" s="56" t="s">
        <v>12</v>
      </c>
      <c r="E12" s="56" t="s">
        <v>12</v>
      </c>
      <c r="F12" s="56">
        <f t="shared" ref="F12" si="0">F13+F18+F20+F27+F29+F33+F34+F36+F40+F39</f>
        <v>6036.14</v>
      </c>
      <c r="G12" s="56" t="s">
        <v>12</v>
      </c>
      <c r="H12" s="56">
        <f>H13+H18+H20+H27+H29+H33+H34+H36+H40+H39</f>
        <v>6730042.3600000003</v>
      </c>
      <c r="I12" s="34" t="s">
        <v>12</v>
      </c>
      <c r="J12" s="34">
        <f>H12/(H241+I241)*100</f>
        <v>19.79</v>
      </c>
      <c r="L12" s="53"/>
      <c r="M12" s="53"/>
      <c r="N12" s="53"/>
    </row>
    <row r="13" spans="1:21" s="51" customFormat="1" ht="51" customHeight="1" x14ac:dyDescent="0.2">
      <c r="A13" s="57" t="s">
        <v>13</v>
      </c>
      <c r="B13" s="59" t="s">
        <v>410</v>
      </c>
      <c r="C13" s="31" t="s">
        <v>14</v>
      </c>
      <c r="D13" s="62">
        <v>1.46E-2</v>
      </c>
      <c r="E13" s="56">
        <v>5844.32</v>
      </c>
      <c r="F13" s="56">
        <v>85.33</v>
      </c>
      <c r="G13" s="56" t="s">
        <v>12</v>
      </c>
      <c r="H13" s="56">
        <v>96828.49</v>
      </c>
      <c r="I13" s="34" t="s">
        <v>12</v>
      </c>
      <c r="J13" s="56" t="s">
        <v>12</v>
      </c>
      <c r="K13" s="51">
        <v>1114959</v>
      </c>
      <c r="L13" s="53">
        <f>D13*E13*$K$11</f>
        <v>0</v>
      </c>
      <c r="M13" s="53" t="e">
        <f>L13/$K$11</f>
        <v>#DIV/0!</v>
      </c>
      <c r="U13" s="53"/>
    </row>
    <row r="14" spans="1:21" s="51" customFormat="1" ht="36" customHeight="1" x14ac:dyDescent="0.2">
      <c r="A14" s="57" t="s">
        <v>15</v>
      </c>
      <c r="B14" s="59" t="s">
        <v>409</v>
      </c>
      <c r="C14" s="31" t="s">
        <v>14</v>
      </c>
      <c r="D14" s="62">
        <v>1.12E-2</v>
      </c>
      <c r="E14" s="56">
        <v>1179.98</v>
      </c>
      <c r="F14" s="56">
        <v>13.22</v>
      </c>
      <c r="G14" s="56" t="s">
        <v>12</v>
      </c>
      <c r="H14" s="56">
        <v>14997.16</v>
      </c>
      <c r="I14" s="34" t="s">
        <v>12</v>
      </c>
      <c r="J14" s="31" t="s">
        <v>12</v>
      </c>
      <c r="L14" s="53">
        <f>D14*E14*$K$11/1000</f>
        <v>0</v>
      </c>
      <c r="M14" s="53" t="e">
        <f>L14/$K$11*1000</f>
        <v>#DIV/0!</v>
      </c>
      <c r="U14" s="53"/>
    </row>
    <row r="15" spans="1:21" s="51" customFormat="1" ht="36" customHeight="1" x14ac:dyDescent="0.2">
      <c r="A15" s="57" t="s">
        <v>408</v>
      </c>
      <c r="B15" s="59" t="s">
        <v>407</v>
      </c>
      <c r="C15" s="31" t="s">
        <v>14</v>
      </c>
      <c r="D15" s="63">
        <v>4.0000000000000003E-5</v>
      </c>
      <c r="E15" s="56">
        <v>7388.71</v>
      </c>
      <c r="F15" s="56">
        <v>0.3</v>
      </c>
      <c r="G15" s="56" t="s">
        <v>12</v>
      </c>
      <c r="H15" s="56">
        <v>335.39</v>
      </c>
      <c r="I15" s="34" t="s">
        <v>12</v>
      </c>
      <c r="J15" s="31" t="s">
        <v>12</v>
      </c>
      <c r="L15" s="53">
        <f t="shared" ref="L15:L37" si="1">D15*E15*$K$11/1000</f>
        <v>0</v>
      </c>
      <c r="M15" s="53" t="e">
        <f t="shared" ref="M15:M37" si="2">L15/$K$11*1000</f>
        <v>#DIV/0!</v>
      </c>
      <c r="U15" s="53"/>
    </row>
    <row r="16" spans="1:21" s="51" customFormat="1" ht="36" customHeight="1" x14ac:dyDescent="0.2">
      <c r="A16" s="57" t="s">
        <v>16</v>
      </c>
      <c r="B16" s="59" t="s">
        <v>406</v>
      </c>
      <c r="C16" s="31"/>
      <c r="D16" s="56" t="s">
        <v>12</v>
      </c>
      <c r="E16" s="56" t="s">
        <v>12</v>
      </c>
      <c r="F16" s="56" t="s">
        <v>12</v>
      </c>
      <c r="G16" s="56" t="s">
        <v>12</v>
      </c>
      <c r="H16" s="56" t="s">
        <v>12</v>
      </c>
      <c r="I16" s="34" t="s">
        <v>12</v>
      </c>
      <c r="J16" s="31" t="s">
        <v>12</v>
      </c>
      <c r="L16" s="53"/>
      <c r="M16" s="53"/>
    </row>
    <row r="17" spans="1:13" s="51" customFormat="1" ht="30" customHeight="1" x14ac:dyDescent="0.2">
      <c r="A17" s="61" t="s">
        <v>17</v>
      </c>
      <c r="B17" s="59" t="s">
        <v>405</v>
      </c>
      <c r="C17" s="31"/>
      <c r="D17" s="56" t="s">
        <v>12</v>
      </c>
      <c r="E17" s="56" t="s">
        <v>12</v>
      </c>
      <c r="F17" s="56" t="s">
        <v>12</v>
      </c>
      <c r="G17" s="56" t="s">
        <v>12</v>
      </c>
      <c r="H17" s="56" t="s">
        <v>12</v>
      </c>
      <c r="I17" s="34" t="s">
        <v>12</v>
      </c>
      <c r="J17" s="31" t="s">
        <v>12</v>
      </c>
      <c r="L17" s="53"/>
      <c r="M17" s="53"/>
    </row>
    <row r="18" spans="1:13" s="51" customFormat="1" ht="33.75" customHeight="1" x14ac:dyDescent="0.2">
      <c r="A18" s="57" t="s">
        <v>18</v>
      </c>
      <c r="B18" s="59" t="s">
        <v>404</v>
      </c>
      <c r="C18" s="31" t="s">
        <v>19</v>
      </c>
      <c r="D18" s="63">
        <v>0.60794999999999999</v>
      </c>
      <c r="E18" s="56">
        <v>664.6</v>
      </c>
      <c r="F18" s="56">
        <v>404.04</v>
      </c>
      <c r="G18" s="56" t="s">
        <v>12</v>
      </c>
      <c r="H18" s="56">
        <v>458505.41</v>
      </c>
      <c r="I18" s="34" t="s">
        <v>12</v>
      </c>
      <c r="J18" s="31" t="s">
        <v>12</v>
      </c>
      <c r="L18" s="53">
        <f t="shared" si="1"/>
        <v>0</v>
      </c>
      <c r="M18" s="53" t="e">
        <f t="shared" si="2"/>
        <v>#DIV/0!</v>
      </c>
    </row>
    <row r="19" spans="1:13" s="51" customFormat="1" ht="33.75" customHeight="1" x14ac:dyDescent="0.2">
      <c r="A19" s="57" t="s">
        <v>15</v>
      </c>
      <c r="B19" s="59" t="s">
        <v>403</v>
      </c>
      <c r="C19" s="31" t="s">
        <v>19</v>
      </c>
      <c r="D19" s="56" t="s">
        <v>12</v>
      </c>
      <c r="E19" s="56" t="s">
        <v>12</v>
      </c>
      <c r="F19" s="56" t="s">
        <v>12</v>
      </c>
      <c r="G19" s="56" t="s">
        <v>12</v>
      </c>
      <c r="H19" s="56" t="s">
        <v>12</v>
      </c>
      <c r="I19" s="34" t="s">
        <v>12</v>
      </c>
      <c r="J19" s="31" t="s">
        <v>12</v>
      </c>
      <c r="L19" s="53"/>
      <c r="M19" s="53"/>
    </row>
    <row r="20" spans="1:13" s="51" customFormat="1" ht="33.75" customHeight="1" x14ac:dyDescent="0.2">
      <c r="A20" s="57" t="s">
        <v>20</v>
      </c>
      <c r="B20" s="59" t="s">
        <v>402</v>
      </c>
      <c r="C20" s="31" t="s">
        <v>21</v>
      </c>
      <c r="D20" s="56">
        <v>0.12</v>
      </c>
      <c r="E20" s="56">
        <v>1928.3</v>
      </c>
      <c r="F20" s="56">
        <v>231.4</v>
      </c>
      <c r="G20" s="56" t="s">
        <v>12</v>
      </c>
      <c r="H20" s="56">
        <v>262586.33</v>
      </c>
      <c r="I20" s="34" t="s">
        <v>12</v>
      </c>
      <c r="J20" s="31" t="s">
        <v>12</v>
      </c>
      <c r="L20" s="53">
        <f t="shared" si="1"/>
        <v>0</v>
      </c>
      <c r="M20" s="53" t="e">
        <f t="shared" si="2"/>
        <v>#DIV/0!</v>
      </c>
    </row>
    <row r="21" spans="1:13" s="51" customFormat="1" ht="33.75" customHeight="1" x14ac:dyDescent="0.2">
      <c r="A21" s="57" t="s">
        <v>15</v>
      </c>
      <c r="B21" s="59" t="s">
        <v>401</v>
      </c>
      <c r="C21" s="31" t="s">
        <v>21</v>
      </c>
      <c r="D21" s="56" t="s">
        <v>12</v>
      </c>
      <c r="E21" s="56" t="s">
        <v>12</v>
      </c>
      <c r="F21" s="56" t="s">
        <v>12</v>
      </c>
      <c r="G21" s="56" t="s">
        <v>12</v>
      </c>
      <c r="H21" s="56" t="s">
        <v>12</v>
      </c>
      <c r="I21" s="34" t="s">
        <v>12</v>
      </c>
      <c r="J21" s="31" t="s">
        <v>12</v>
      </c>
      <c r="L21" s="53"/>
      <c r="M21" s="53"/>
    </row>
    <row r="22" spans="1:13" s="51" customFormat="1" ht="33.75" customHeight="1" x14ac:dyDescent="0.2">
      <c r="A22" s="57" t="s">
        <v>22</v>
      </c>
      <c r="B22" s="59" t="s">
        <v>400</v>
      </c>
      <c r="C22" s="60" t="s">
        <v>23</v>
      </c>
      <c r="D22" s="56" t="s">
        <v>12</v>
      </c>
      <c r="E22" s="56" t="s">
        <v>12</v>
      </c>
      <c r="F22" s="56" t="s">
        <v>12</v>
      </c>
      <c r="G22" s="56" t="s">
        <v>12</v>
      </c>
      <c r="H22" s="56" t="s">
        <v>12</v>
      </c>
      <c r="I22" s="34" t="s">
        <v>12</v>
      </c>
      <c r="J22" s="31" t="s">
        <v>12</v>
      </c>
      <c r="L22" s="53"/>
      <c r="M22" s="53"/>
    </row>
    <row r="23" spans="1:13" s="51" customFormat="1" ht="33.75" customHeight="1" x14ac:dyDescent="0.2">
      <c r="A23" s="57" t="s">
        <v>15</v>
      </c>
      <c r="B23" s="59" t="s">
        <v>399</v>
      </c>
      <c r="C23" s="60" t="s">
        <v>23</v>
      </c>
      <c r="D23" s="56" t="s">
        <v>12</v>
      </c>
      <c r="E23" s="56" t="s">
        <v>12</v>
      </c>
      <c r="F23" s="56" t="s">
        <v>12</v>
      </c>
      <c r="G23" s="56" t="s">
        <v>12</v>
      </c>
      <c r="H23" s="56" t="s">
        <v>12</v>
      </c>
      <c r="I23" s="34" t="s">
        <v>12</v>
      </c>
      <c r="J23" s="31" t="s">
        <v>12</v>
      </c>
      <c r="L23" s="53"/>
      <c r="M23" s="53"/>
    </row>
    <row r="24" spans="1:13" s="51" customFormat="1" ht="39.75" customHeight="1" x14ac:dyDescent="0.2">
      <c r="A24" s="57" t="s">
        <v>24</v>
      </c>
      <c r="B24" s="59" t="s">
        <v>398</v>
      </c>
      <c r="C24" s="60" t="s">
        <v>23</v>
      </c>
      <c r="D24" s="63">
        <v>1.1299999999999999E-3</v>
      </c>
      <c r="E24" s="56"/>
      <c r="F24" s="56"/>
      <c r="G24" s="56" t="s">
        <v>12</v>
      </c>
      <c r="H24" s="56"/>
      <c r="I24" s="34" t="s">
        <v>12</v>
      </c>
      <c r="J24" s="31" t="s">
        <v>12</v>
      </c>
      <c r="L24" s="53">
        <f t="shared" ref="L24" si="3">D24*E24*$K$11/1000</f>
        <v>0</v>
      </c>
      <c r="M24" s="53" t="e">
        <f t="shared" si="2"/>
        <v>#DIV/0!</v>
      </c>
    </row>
    <row r="25" spans="1:13" s="51" customFormat="1" ht="32.25" customHeight="1" x14ac:dyDescent="0.2">
      <c r="A25" s="57" t="s">
        <v>15</v>
      </c>
      <c r="B25" s="59" t="s">
        <v>53</v>
      </c>
      <c r="C25" s="60" t="s">
        <v>23</v>
      </c>
      <c r="D25" s="56" t="s">
        <v>12</v>
      </c>
      <c r="E25" s="56" t="s">
        <v>12</v>
      </c>
      <c r="F25" s="56" t="s">
        <v>12</v>
      </c>
      <c r="G25" s="56" t="s">
        <v>12</v>
      </c>
      <c r="H25" s="56" t="s">
        <v>12</v>
      </c>
      <c r="I25" s="34" t="s">
        <v>12</v>
      </c>
      <c r="J25" s="31" t="s">
        <v>12</v>
      </c>
      <c r="L25" s="53"/>
      <c r="M25" s="53"/>
    </row>
    <row r="26" spans="1:13" s="51" customFormat="1" ht="32.25" customHeight="1" x14ac:dyDescent="0.2">
      <c r="A26" s="57" t="s">
        <v>25</v>
      </c>
      <c r="B26" s="59" t="s">
        <v>397</v>
      </c>
      <c r="C26" s="60"/>
      <c r="D26" s="56" t="s">
        <v>12</v>
      </c>
      <c r="E26" s="56" t="s">
        <v>12</v>
      </c>
      <c r="F26" s="56" t="s">
        <v>12</v>
      </c>
      <c r="G26" s="56" t="s">
        <v>12</v>
      </c>
      <c r="H26" s="56" t="s">
        <v>12</v>
      </c>
      <c r="I26" s="34" t="s">
        <v>12</v>
      </c>
      <c r="J26" s="31" t="s">
        <v>12</v>
      </c>
      <c r="L26" s="53"/>
      <c r="M26" s="53"/>
    </row>
    <row r="27" spans="1:13" s="51" customFormat="1" ht="32.25" customHeight="1" x14ac:dyDescent="0.2">
      <c r="A27" s="57" t="s">
        <v>26</v>
      </c>
      <c r="B27" s="59" t="s">
        <v>396</v>
      </c>
      <c r="C27" s="60" t="s">
        <v>23</v>
      </c>
      <c r="D27" s="63">
        <v>1.1299999999999999E-3</v>
      </c>
      <c r="E27" s="56">
        <v>20816.900000000001</v>
      </c>
      <c r="F27" s="56">
        <v>23.52</v>
      </c>
      <c r="G27" s="56" t="s">
        <v>12</v>
      </c>
      <c r="H27" s="56">
        <v>26693.82</v>
      </c>
      <c r="I27" s="34" t="s">
        <v>12</v>
      </c>
      <c r="J27" s="31" t="s">
        <v>12</v>
      </c>
      <c r="L27" s="53">
        <f t="shared" si="1"/>
        <v>0</v>
      </c>
      <c r="M27" s="53" t="e">
        <f t="shared" si="2"/>
        <v>#DIV/0!</v>
      </c>
    </row>
    <row r="28" spans="1:13" s="51" customFormat="1" ht="32.25" customHeight="1" x14ac:dyDescent="0.2">
      <c r="A28" s="57" t="s">
        <v>15</v>
      </c>
      <c r="B28" s="59" t="s">
        <v>54</v>
      </c>
      <c r="C28" s="60" t="s">
        <v>23</v>
      </c>
      <c r="D28" s="56" t="s">
        <v>12</v>
      </c>
      <c r="E28" s="56" t="s">
        <v>12</v>
      </c>
      <c r="F28" s="56" t="s">
        <v>12</v>
      </c>
      <c r="G28" s="56" t="s">
        <v>12</v>
      </c>
      <c r="H28" s="56" t="s">
        <v>12</v>
      </c>
      <c r="I28" s="34" t="s">
        <v>12</v>
      </c>
      <c r="J28" s="31" t="s">
        <v>12</v>
      </c>
      <c r="L28" s="53"/>
      <c r="M28" s="53"/>
    </row>
    <row r="29" spans="1:13" s="51" customFormat="1" ht="32.25" customHeight="1" x14ac:dyDescent="0.2">
      <c r="A29" s="57" t="s">
        <v>27</v>
      </c>
      <c r="B29" s="59" t="s">
        <v>395</v>
      </c>
      <c r="C29" s="60" t="s">
        <v>28</v>
      </c>
      <c r="D29" s="62">
        <v>7.6E-3</v>
      </c>
      <c r="E29" s="56">
        <v>120350.2</v>
      </c>
      <c r="F29" s="56">
        <v>914.66</v>
      </c>
      <c r="G29" s="56" t="s">
        <v>12</v>
      </c>
      <c r="H29" s="56">
        <v>1037950.58</v>
      </c>
      <c r="I29" s="34" t="s">
        <v>12</v>
      </c>
      <c r="J29" s="31" t="s">
        <v>12</v>
      </c>
      <c r="L29" s="53">
        <f t="shared" si="1"/>
        <v>0</v>
      </c>
      <c r="M29" s="53" t="e">
        <f t="shared" si="2"/>
        <v>#DIV/0!</v>
      </c>
    </row>
    <row r="30" spans="1:13" s="51" customFormat="1" ht="32.25" customHeight="1" x14ac:dyDescent="0.2">
      <c r="A30" s="57" t="s">
        <v>15</v>
      </c>
      <c r="B30" s="59" t="s">
        <v>55</v>
      </c>
      <c r="C30" s="31"/>
      <c r="D30" s="56" t="s">
        <v>12</v>
      </c>
      <c r="E30" s="56" t="s">
        <v>12</v>
      </c>
      <c r="F30" s="56" t="s">
        <v>12</v>
      </c>
      <c r="G30" s="56" t="s">
        <v>12</v>
      </c>
      <c r="H30" s="56" t="s">
        <v>12</v>
      </c>
      <c r="I30" s="34" t="s">
        <v>12</v>
      </c>
      <c r="J30" s="31" t="s">
        <v>12</v>
      </c>
      <c r="L30" s="53"/>
      <c r="M30" s="53"/>
    </row>
    <row r="31" spans="1:13" s="51" customFormat="1" ht="30" customHeight="1" x14ac:dyDescent="0.2">
      <c r="A31" s="61" t="s">
        <v>29</v>
      </c>
      <c r="B31" s="59" t="s">
        <v>394</v>
      </c>
      <c r="C31" s="31"/>
      <c r="D31" s="56" t="s">
        <v>12</v>
      </c>
      <c r="E31" s="56" t="s">
        <v>12</v>
      </c>
      <c r="F31" s="56" t="s">
        <v>12</v>
      </c>
      <c r="G31" s="56" t="s">
        <v>12</v>
      </c>
      <c r="H31" s="56" t="s">
        <v>12</v>
      </c>
      <c r="I31" s="34" t="s">
        <v>12</v>
      </c>
      <c r="J31" s="31" t="s">
        <v>12</v>
      </c>
      <c r="L31" s="53"/>
      <c r="M31" s="53"/>
    </row>
    <row r="32" spans="1:13" s="51" customFormat="1" ht="35.25" customHeight="1" x14ac:dyDescent="0.2">
      <c r="A32" s="57" t="s">
        <v>30</v>
      </c>
      <c r="B32" s="59" t="s">
        <v>393</v>
      </c>
      <c r="C32" s="31" t="s">
        <v>19</v>
      </c>
      <c r="D32" s="62">
        <v>4.07E-2</v>
      </c>
      <c r="E32" s="56" t="s">
        <v>12</v>
      </c>
      <c r="F32" s="56" t="s">
        <v>12</v>
      </c>
      <c r="G32" s="56" t="s">
        <v>12</v>
      </c>
      <c r="H32" s="56" t="s">
        <v>12</v>
      </c>
      <c r="I32" s="34" t="s">
        <v>12</v>
      </c>
      <c r="J32" s="31" t="s">
        <v>12</v>
      </c>
      <c r="L32" s="53"/>
      <c r="M32" s="53"/>
    </row>
    <row r="33" spans="1:15" s="51" customFormat="1" ht="34.5" customHeight="1" x14ac:dyDescent="0.2">
      <c r="A33" s="57" t="s">
        <v>31</v>
      </c>
      <c r="B33" s="59" t="s">
        <v>56</v>
      </c>
      <c r="C33" s="31" t="s">
        <v>19</v>
      </c>
      <c r="D33" s="62">
        <v>3.0700000000000002E-2</v>
      </c>
      <c r="E33" s="56">
        <v>597.5</v>
      </c>
      <c r="F33" s="56">
        <v>18.34</v>
      </c>
      <c r="G33" s="56" t="s">
        <v>12</v>
      </c>
      <c r="H33" s="56">
        <v>20815.77</v>
      </c>
      <c r="I33" s="34" t="s">
        <v>12</v>
      </c>
      <c r="J33" s="31" t="s">
        <v>12</v>
      </c>
      <c r="L33" s="53">
        <f t="shared" si="1"/>
        <v>0</v>
      </c>
      <c r="M33" s="53" t="e">
        <f t="shared" si="2"/>
        <v>#DIV/0!</v>
      </c>
    </row>
    <row r="34" spans="1:15" s="51" customFormat="1" ht="30" customHeight="1" x14ac:dyDescent="0.2">
      <c r="A34" s="57" t="s">
        <v>32</v>
      </c>
      <c r="B34" s="59" t="s">
        <v>57</v>
      </c>
      <c r="C34" s="31" t="s">
        <v>19</v>
      </c>
      <c r="D34" s="62">
        <v>0.01</v>
      </c>
      <c r="E34" s="56">
        <v>2966.6</v>
      </c>
      <c r="F34" s="56">
        <v>29.67</v>
      </c>
      <c r="G34" s="56" t="s">
        <v>12</v>
      </c>
      <c r="H34" s="56">
        <v>33664.74</v>
      </c>
      <c r="I34" s="34" t="s">
        <v>12</v>
      </c>
      <c r="J34" s="31" t="s">
        <v>12</v>
      </c>
      <c r="L34" s="53">
        <f t="shared" si="1"/>
        <v>0</v>
      </c>
      <c r="M34" s="53" t="e">
        <f t="shared" si="2"/>
        <v>#DIV/0!</v>
      </c>
      <c r="N34" s="58"/>
      <c r="O34" s="58"/>
    </row>
    <row r="35" spans="1:15" s="51" customFormat="1" ht="30" customHeight="1" x14ac:dyDescent="0.2">
      <c r="A35" s="57" t="s">
        <v>390</v>
      </c>
      <c r="B35" s="59" t="s">
        <v>392</v>
      </c>
      <c r="C35" s="31" t="s">
        <v>19</v>
      </c>
      <c r="D35" s="62">
        <v>8.0000000000000004E-4</v>
      </c>
      <c r="E35" s="56">
        <v>2966.6</v>
      </c>
      <c r="F35" s="56">
        <v>2.37</v>
      </c>
      <c r="G35" s="56" t="s">
        <v>12</v>
      </c>
      <c r="H35" s="56">
        <v>2693.18</v>
      </c>
      <c r="I35" s="34" t="s">
        <v>12</v>
      </c>
      <c r="J35" s="31" t="s">
        <v>12</v>
      </c>
      <c r="L35" s="53">
        <f t="shared" si="1"/>
        <v>0</v>
      </c>
      <c r="M35" s="53" t="e">
        <f t="shared" si="2"/>
        <v>#DIV/0!</v>
      </c>
      <c r="N35" s="58"/>
      <c r="O35" s="58"/>
    </row>
    <row r="36" spans="1:15" s="51" customFormat="1" ht="40.5" customHeight="1" x14ac:dyDescent="0.2">
      <c r="A36" s="57" t="s">
        <v>33</v>
      </c>
      <c r="B36" s="59" t="s">
        <v>391</v>
      </c>
      <c r="C36" s="31" t="s">
        <v>34</v>
      </c>
      <c r="D36" s="62">
        <v>3.56E-2</v>
      </c>
      <c r="E36" s="56">
        <v>3510.3</v>
      </c>
      <c r="F36" s="56">
        <v>124.97</v>
      </c>
      <c r="G36" s="56" t="s">
        <v>12</v>
      </c>
      <c r="H36" s="56">
        <v>141811.19</v>
      </c>
      <c r="I36" s="34" t="s">
        <v>12</v>
      </c>
      <c r="J36" s="31" t="s">
        <v>12</v>
      </c>
      <c r="L36" s="53">
        <f t="shared" si="1"/>
        <v>0</v>
      </c>
      <c r="M36" s="53" t="e">
        <f t="shared" si="2"/>
        <v>#DIV/0!</v>
      </c>
      <c r="N36" s="58"/>
      <c r="O36" s="58"/>
    </row>
    <row r="37" spans="1:15" s="51" customFormat="1" ht="40.5" customHeight="1" x14ac:dyDescent="0.2">
      <c r="A37" s="57" t="s">
        <v>390</v>
      </c>
      <c r="B37" s="59" t="s">
        <v>58</v>
      </c>
      <c r="C37" s="31" t="s">
        <v>34</v>
      </c>
      <c r="D37" s="62">
        <v>8.0000000000000004E-4</v>
      </c>
      <c r="E37" s="56">
        <v>3529.7</v>
      </c>
      <c r="F37" s="56">
        <v>2.82</v>
      </c>
      <c r="G37" s="56" t="s">
        <v>12</v>
      </c>
      <c r="H37" s="56">
        <v>3204.38</v>
      </c>
      <c r="I37" s="34" t="s">
        <v>12</v>
      </c>
      <c r="J37" s="31" t="s">
        <v>12</v>
      </c>
      <c r="K37" s="53">
        <f>(6730336358.07/1000)-H41-H12</f>
        <v>0</v>
      </c>
      <c r="L37" s="53">
        <f t="shared" si="1"/>
        <v>0</v>
      </c>
      <c r="M37" s="53" t="e">
        <f t="shared" si="2"/>
        <v>#DIV/0!</v>
      </c>
      <c r="N37" s="58"/>
      <c r="O37" s="58"/>
    </row>
    <row r="38" spans="1:15" s="51" customFormat="1" ht="30" customHeight="1" x14ac:dyDescent="0.2">
      <c r="A38" s="61" t="s">
        <v>35</v>
      </c>
      <c r="B38" s="59" t="s">
        <v>389</v>
      </c>
      <c r="C38" s="60" t="s">
        <v>23</v>
      </c>
      <c r="D38" s="56" t="s">
        <v>12</v>
      </c>
      <c r="E38" s="56" t="s">
        <v>12</v>
      </c>
      <c r="F38" s="56" t="s">
        <v>12</v>
      </c>
      <c r="G38" s="56" t="s">
        <v>12</v>
      </c>
      <c r="H38" s="56" t="s">
        <v>12</v>
      </c>
      <c r="I38" s="34" t="s">
        <v>12</v>
      </c>
      <c r="J38" s="31" t="s">
        <v>12</v>
      </c>
      <c r="K38" s="53">
        <f>6036.4-F41-F12</f>
        <v>0</v>
      </c>
      <c r="L38" s="53"/>
      <c r="M38" s="53"/>
      <c r="N38" s="58"/>
      <c r="O38" s="58"/>
    </row>
    <row r="39" spans="1:15" s="51" customFormat="1" ht="34.5" customHeight="1" x14ac:dyDescent="0.2">
      <c r="A39" s="57" t="s">
        <v>36</v>
      </c>
      <c r="B39" s="59" t="s">
        <v>388</v>
      </c>
      <c r="C39" s="31"/>
      <c r="D39" s="56" t="s">
        <v>12</v>
      </c>
      <c r="E39" s="56" t="s">
        <v>12</v>
      </c>
      <c r="F39" s="56">
        <v>4114.62</v>
      </c>
      <c r="G39" s="56" t="s">
        <v>12</v>
      </c>
      <c r="H39" s="56">
        <v>4551186.03</v>
      </c>
      <c r="I39" s="34" t="s">
        <v>12</v>
      </c>
      <c r="J39" s="31" t="s">
        <v>12</v>
      </c>
      <c r="L39" s="53"/>
      <c r="M39" s="53"/>
      <c r="N39" s="58"/>
      <c r="O39" s="58"/>
    </row>
    <row r="40" spans="1:15" s="51" customFormat="1" ht="36.75" customHeight="1" x14ac:dyDescent="0.2">
      <c r="A40" s="57" t="s">
        <v>37</v>
      </c>
      <c r="B40" s="59" t="s">
        <v>387</v>
      </c>
      <c r="C40" s="31"/>
      <c r="D40" s="56" t="s">
        <v>12</v>
      </c>
      <c r="E40" s="56" t="s">
        <v>12</v>
      </c>
      <c r="F40" s="56">
        <v>89.59</v>
      </c>
      <c r="G40" s="56" t="s">
        <v>12</v>
      </c>
      <c r="H40" s="56">
        <v>100000</v>
      </c>
      <c r="I40" s="34" t="s">
        <v>12</v>
      </c>
      <c r="J40" s="31" t="s">
        <v>12</v>
      </c>
      <c r="K40" s="51">
        <f>100000000/K13</f>
        <v>89.689396650459798</v>
      </c>
      <c r="L40" s="53"/>
      <c r="M40" s="53"/>
      <c r="N40" s="58"/>
      <c r="O40" s="58"/>
    </row>
    <row r="41" spans="1:15" s="51" customFormat="1" ht="52.5" customHeight="1" x14ac:dyDescent="0.2">
      <c r="A41" s="57" t="s">
        <v>38</v>
      </c>
      <c r="B41" s="59" t="s">
        <v>386</v>
      </c>
      <c r="C41" s="31"/>
      <c r="D41" s="56" t="s">
        <v>12</v>
      </c>
      <c r="E41" s="56" t="s">
        <v>12</v>
      </c>
      <c r="F41" s="56">
        <v>0.26</v>
      </c>
      <c r="G41" s="56" t="s">
        <v>12</v>
      </c>
      <c r="H41" s="56">
        <v>294</v>
      </c>
      <c r="I41" s="34" t="s">
        <v>12</v>
      </c>
      <c r="J41" s="56">
        <f>H41/(H241+I241)*100</f>
        <v>0</v>
      </c>
      <c r="K41" s="51">
        <f>294000/K13</f>
        <v>0.26368682615235201</v>
      </c>
      <c r="L41" s="53"/>
      <c r="M41" s="53"/>
      <c r="N41" s="58"/>
      <c r="O41" s="58"/>
    </row>
    <row r="42" spans="1:15" ht="30" x14ac:dyDescent="0.25">
      <c r="A42" s="30" t="s">
        <v>39</v>
      </c>
      <c r="B42" s="29">
        <v>20</v>
      </c>
      <c r="C42" s="30"/>
      <c r="D42" s="25" t="s">
        <v>12</v>
      </c>
      <c r="E42" s="27" t="s">
        <v>12</v>
      </c>
      <c r="F42" s="27" t="s">
        <v>12</v>
      </c>
      <c r="G42" s="27">
        <f>G43+G46+G47+G49+G52+G53+G54+G55+G66+G70+G71+G76+G84+G85+G86+G93</f>
        <v>24201.15</v>
      </c>
      <c r="H42" s="25" t="s">
        <v>12</v>
      </c>
      <c r="I42" s="26">
        <f>I43+I46+I47+I49+I52+I53+I54+I55+I66+I70+I71+I76+I84+I85+I86+I93</f>
        <v>27281013.300000001</v>
      </c>
      <c r="J42" s="25">
        <f>I42/(H241+I241)*100</f>
        <v>80.211498728274805</v>
      </c>
      <c r="K42" s="65">
        <v>24201.15</v>
      </c>
      <c r="L42" s="66"/>
      <c r="M42" s="67">
        <v>27281013.300000001</v>
      </c>
      <c r="N42" s="68">
        <f>M42-I42</f>
        <v>0</v>
      </c>
      <c r="O42" s="67"/>
    </row>
    <row r="43" spans="1:15" ht="30" x14ac:dyDescent="0.25">
      <c r="A43" s="30" t="s">
        <v>273</v>
      </c>
      <c r="B43" s="29">
        <v>21</v>
      </c>
      <c r="C43" s="25" t="s">
        <v>14</v>
      </c>
      <c r="D43" s="25">
        <f>D97</f>
        <v>0.28999999999999998</v>
      </c>
      <c r="E43" s="27">
        <f>E97</f>
        <v>5030</v>
      </c>
      <c r="F43" s="27" t="s">
        <v>12</v>
      </c>
      <c r="G43" s="27">
        <f>G97</f>
        <v>1458.7</v>
      </c>
      <c r="H43" s="25" t="s">
        <v>12</v>
      </c>
      <c r="I43" s="26">
        <f>I97</f>
        <v>1644335.6</v>
      </c>
      <c r="J43" s="25" t="s">
        <v>12</v>
      </c>
      <c r="K43" s="69">
        <f>G42-K42</f>
        <v>0</v>
      </c>
      <c r="M43" s="50">
        <f>M42-I42</f>
        <v>0</v>
      </c>
      <c r="O43" s="67"/>
    </row>
    <row r="44" spans="1:15" ht="30" x14ac:dyDescent="0.25">
      <c r="A44" s="30" t="s">
        <v>40</v>
      </c>
      <c r="B44" s="29">
        <v>22</v>
      </c>
      <c r="C44" s="25" t="s">
        <v>418</v>
      </c>
      <c r="D44" s="25" t="str">
        <f>D98</f>
        <v>X</v>
      </c>
      <c r="E44" s="27" t="str">
        <f t="shared" ref="E44:E88" si="4">E98</f>
        <v>X</v>
      </c>
      <c r="F44" s="27" t="s">
        <v>12</v>
      </c>
      <c r="G44" s="27" t="str">
        <f t="shared" ref="G44:G88" si="5">G98</f>
        <v>X</v>
      </c>
      <c r="H44" s="25" t="s">
        <v>12</v>
      </c>
      <c r="I44" s="25" t="str">
        <f t="shared" ref="I44:I88" si="6">I98</f>
        <v>X</v>
      </c>
      <c r="J44" s="25" t="s">
        <v>12</v>
      </c>
      <c r="O44" s="65"/>
    </row>
    <row r="45" spans="1:15" x14ac:dyDescent="0.25">
      <c r="A45" s="30" t="s">
        <v>108</v>
      </c>
      <c r="B45" s="29">
        <v>23</v>
      </c>
      <c r="C45" s="25" t="s">
        <v>12</v>
      </c>
      <c r="D45" s="25" t="str">
        <f t="shared" ref="D45:D87" si="7">D99</f>
        <v>X</v>
      </c>
      <c r="E45" s="27" t="str">
        <f t="shared" si="4"/>
        <v>X</v>
      </c>
      <c r="F45" s="27" t="s">
        <v>12</v>
      </c>
      <c r="G45" s="27" t="str">
        <f t="shared" si="5"/>
        <v>X</v>
      </c>
      <c r="H45" s="25" t="s">
        <v>12</v>
      </c>
      <c r="I45" s="25" t="str">
        <f t="shared" si="6"/>
        <v>X</v>
      </c>
      <c r="J45" s="25" t="s">
        <v>12</v>
      </c>
      <c r="O45" s="65"/>
    </row>
    <row r="46" spans="1:15" ht="30" x14ac:dyDescent="0.25">
      <c r="A46" s="30" t="s">
        <v>274</v>
      </c>
      <c r="B46" s="29" t="s">
        <v>59</v>
      </c>
      <c r="C46" s="89" t="s">
        <v>41</v>
      </c>
      <c r="D46" s="25">
        <f t="shared" si="7"/>
        <v>0.266791</v>
      </c>
      <c r="E46" s="27">
        <f t="shared" si="4"/>
        <v>3063.2</v>
      </c>
      <c r="F46" s="27" t="s">
        <v>12</v>
      </c>
      <c r="G46" s="27">
        <f t="shared" si="5"/>
        <v>817.23</v>
      </c>
      <c r="H46" s="25" t="s">
        <v>12</v>
      </c>
      <c r="I46" s="26">
        <f t="shared" si="6"/>
        <v>921231.5</v>
      </c>
      <c r="J46" s="25" t="s">
        <v>12</v>
      </c>
      <c r="L46" s="17"/>
      <c r="O46" s="70"/>
    </row>
    <row r="47" spans="1:15" ht="30" x14ac:dyDescent="0.25">
      <c r="A47" s="30" t="s">
        <v>383</v>
      </c>
      <c r="B47" s="29" t="s">
        <v>60</v>
      </c>
      <c r="C47" s="25" t="s">
        <v>41</v>
      </c>
      <c r="D47" s="25">
        <f t="shared" si="7"/>
        <v>0.43239300000000003</v>
      </c>
      <c r="E47" s="27">
        <f t="shared" si="4"/>
        <v>3743.7</v>
      </c>
      <c r="F47" s="27" t="s">
        <v>12</v>
      </c>
      <c r="G47" s="27">
        <f t="shared" si="5"/>
        <v>1618.75</v>
      </c>
      <c r="H47" s="25" t="s">
        <v>12</v>
      </c>
      <c r="I47" s="26">
        <f t="shared" si="6"/>
        <v>1824753.7</v>
      </c>
      <c r="J47" s="25" t="s">
        <v>12</v>
      </c>
      <c r="O47" s="70"/>
    </row>
    <row r="48" spans="1:15" ht="30" x14ac:dyDescent="0.25">
      <c r="A48" s="30" t="s">
        <v>275</v>
      </c>
      <c r="B48" s="29" t="s">
        <v>78</v>
      </c>
      <c r="C48" s="25" t="s">
        <v>41</v>
      </c>
      <c r="D48" s="25">
        <f t="shared" si="7"/>
        <v>5.0757999999999998E-2</v>
      </c>
      <c r="E48" s="27">
        <f t="shared" si="4"/>
        <v>1618.7</v>
      </c>
      <c r="F48" s="27" t="s">
        <v>12</v>
      </c>
      <c r="G48" s="27">
        <f t="shared" si="5"/>
        <v>82.16</v>
      </c>
      <c r="H48" s="25" t="s">
        <v>12</v>
      </c>
      <c r="I48" s="26">
        <f t="shared" si="6"/>
        <v>92615.8</v>
      </c>
      <c r="J48" s="25" t="s">
        <v>12</v>
      </c>
      <c r="O48" s="70"/>
    </row>
    <row r="49" spans="1:15" ht="45" x14ac:dyDescent="0.25">
      <c r="A49" s="30" t="s">
        <v>276</v>
      </c>
      <c r="B49" s="29" t="s">
        <v>61</v>
      </c>
      <c r="C49" s="25" t="s">
        <v>41</v>
      </c>
      <c r="D49" s="25">
        <f t="shared" si="7"/>
        <v>0.15993399999999999</v>
      </c>
      <c r="E49" s="27">
        <f t="shared" si="4"/>
        <v>2154</v>
      </c>
      <c r="F49" s="27" t="s">
        <v>12</v>
      </c>
      <c r="G49" s="27">
        <f t="shared" si="5"/>
        <v>344.5</v>
      </c>
      <c r="H49" s="25" t="s">
        <v>12</v>
      </c>
      <c r="I49" s="26">
        <f t="shared" si="6"/>
        <v>388341.4</v>
      </c>
      <c r="J49" s="25" t="s">
        <v>12</v>
      </c>
      <c r="O49" s="70"/>
    </row>
    <row r="50" spans="1:15" ht="30" x14ac:dyDescent="0.25">
      <c r="A50" s="30" t="s">
        <v>79</v>
      </c>
      <c r="B50" s="29" t="s">
        <v>62</v>
      </c>
      <c r="C50" s="25" t="s">
        <v>41</v>
      </c>
      <c r="D50" s="25">
        <f t="shared" si="7"/>
        <v>8.1931000000000004E-2</v>
      </c>
      <c r="E50" s="27">
        <f t="shared" si="4"/>
        <v>3413.4</v>
      </c>
      <c r="F50" s="27" t="s">
        <v>12</v>
      </c>
      <c r="G50" s="27">
        <f t="shared" si="5"/>
        <v>279.66000000000003</v>
      </c>
      <c r="H50" s="25" t="s">
        <v>12</v>
      </c>
      <c r="I50" s="26">
        <f t="shared" si="6"/>
        <v>315249.8</v>
      </c>
      <c r="J50" s="25" t="s">
        <v>12</v>
      </c>
      <c r="O50" s="70"/>
    </row>
    <row r="51" spans="1:15" ht="30" x14ac:dyDescent="0.25">
      <c r="A51" s="30" t="s">
        <v>80</v>
      </c>
      <c r="B51" s="29" t="s">
        <v>63</v>
      </c>
      <c r="C51" s="25" t="s">
        <v>41</v>
      </c>
      <c r="D51" s="25">
        <f t="shared" si="7"/>
        <v>7.8003000000000003E-2</v>
      </c>
      <c r="E51" s="27">
        <f t="shared" si="4"/>
        <v>831.2</v>
      </c>
      <c r="F51" s="27" t="s">
        <v>12</v>
      </c>
      <c r="G51" s="27">
        <f t="shared" si="5"/>
        <v>64.84</v>
      </c>
      <c r="H51" s="25" t="s">
        <v>12</v>
      </c>
      <c r="I51" s="26">
        <f t="shared" si="6"/>
        <v>73091.600000000006</v>
      </c>
      <c r="J51" s="25" t="s">
        <v>12</v>
      </c>
      <c r="O51" s="70"/>
    </row>
    <row r="52" spans="1:15" ht="30" x14ac:dyDescent="0.25">
      <c r="A52" s="30" t="s">
        <v>277</v>
      </c>
      <c r="B52" s="29" t="s">
        <v>64</v>
      </c>
      <c r="C52" s="89" t="s">
        <v>42</v>
      </c>
      <c r="D52" s="25">
        <f t="shared" si="7"/>
        <v>2.276729</v>
      </c>
      <c r="E52" s="27">
        <f t="shared" si="4"/>
        <v>434.9</v>
      </c>
      <c r="F52" s="27" t="s">
        <v>12</v>
      </c>
      <c r="G52" s="27">
        <f t="shared" si="5"/>
        <v>990.15</v>
      </c>
      <c r="H52" s="25" t="s">
        <v>12</v>
      </c>
      <c r="I52" s="26">
        <f t="shared" si="6"/>
        <v>1116157.5</v>
      </c>
      <c r="J52" s="25" t="s">
        <v>12</v>
      </c>
      <c r="O52" s="70"/>
    </row>
    <row r="53" spans="1:15" x14ac:dyDescent="0.25">
      <c r="A53" s="30" t="s">
        <v>278</v>
      </c>
      <c r="B53" s="29" t="s">
        <v>82</v>
      </c>
      <c r="C53" s="25" t="s">
        <v>42</v>
      </c>
      <c r="D53" s="25">
        <f t="shared" si="7"/>
        <v>0.54</v>
      </c>
      <c r="E53" s="27">
        <f t="shared" si="4"/>
        <v>1149.7</v>
      </c>
      <c r="F53" s="27" t="s">
        <v>12</v>
      </c>
      <c r="G53" s="27">
        <f t="shared" si="5"/>
        <v>620.84</v>
      </c>
      <c r="H53" s="25" t="s">
        <v>12</v>
      </c>
      <c r="I53" s="26">
        <f t="shared" si="6"/>
        <v>699848.7</v>
      </c>
      <c r="J53" s="25" t="s">
        <v>12</v>
      </c>
      <c r="O53" s="70"/>
    </row>
    <row r="54" spans="1:15" ht="30" x14ac:dyDescent="0.25">
      <c r="A54" s="30" t="s">
        <v>279</v>
      </c>
      <c r="B54" s="29" t="s">
        <v>83</v>
      </c>
      <c r="C54" s="25" t="s">
        <v>19</v>
      </c>
      <c r="D54" s="25">
        <f t="shared" si="7"/>
        <v>1.224747</v>
      </c>
      <c r="E54" s="27">
        <f t="shared" si="4"/>
        <v>2575.3000000000002</v>
      </c>
      <c r="F54" s="27" t="s">
        <v>12</v>
      </c>
      <c r="G54" s="27">
        <f t="shared" si="5"/>
        <v>3154.09</v>
      </c>
      <c r="H54" s="25" t="s">
        <v>12</v>
      </c>
      <c r="I54" s="26">
        <f t="shared" si="6"/>
        <v>3555482.6</v>
      </c>
      <c r="J54" s="25" t="s">
        <v>12</v>
      </c>
      <c r="O54" s="70"/>
    </row>
    <row r="55" spans="1:15" ht="30" x14ac:dyDescent="0.25">
      <c r="A55" s="30" t="s">
        <v>119</v>
      </c>
      <c r="B55" s="29" t="s">
        <v>110</v>
      </c>
      <c r="C55" s="25" t="s">
        <v>21</v>
      </c>
      <c r="D55" s="25">
        <f t="shared" si="7"/>
        <v>0.24401600000000001</v>
      </c>
      <c r="E55" s="27">
        <f t="shared" si="4"/>
        <v>2652.65</v>
      </c>
      <c r="F55" s="27" t="s">
        <v>12</v>
      </c>
      <c r="G55" s="27">
        <f t="shared" si="5"/>
        <v>647.79999999999995</v>
      </c>
      <c r="H55" s="25" t="s">
        <v>12</v>
      </c>
      <c r="I55" s="26">
        <f t="shared" si="6"/>
        <v>730239.8</v>
      </c>
      <c r="J55" s="25" t="s">
        <v>12</v>
      </c>
      <c r="O55" s="71"/>
    </row>
    <row r="56" spans="1:15" ht="30" x14ac:dyDescent="0.25">
      <c r="A56" s="30" t="s">
        <v>280</v>
      </c>
      <c r="B56" s="29" t="s">
        <v>111</v>
      </c>
      <c r="C56" s="25" t="s">
        <v>43</v>
      </c>
      <c r="D56" s="25">
        <f t="shared" si="7"/>
        <v>6.0443999999999998E-2</v>
      </c>
      <c r="E56" s="27">
        <f t="shared" si="4"/>
        <v>2871.49</v>
      </c>
      <c r="F56" s="27" t="s">
        <v>12</v>
      </c>
      <c r="G56" s="27">
        <f t="shared" si="5"/>
        <v>173.56</v>
      </c>
      <c r="H56" s="25" t="s">
        <v>12</v>
      </c>
      <c r="I56" s="26">
        <f t="shared" si="6"/>
        <v>195647.4</v>
      </c>
      <c r="J56" s="25"/>
      <c r="O56" s="70"/>
    </row>
    <row r="57" spans="1:15" ht="30" x14ac:dyDescent="0.25">
      <c r="A57" s="30" t="s">
        <v>281</v>
      </c>
      <c r="B57" s="29" t="s">
        <v>112</v>
      </c>
      <c r="C57" s="25" t="s">
        <v>43</v>
      </c>
      <c r="D57" s="25">
        <f t="shared" si="7"/>
        <v>2.8843000000000001E-2</v>
      </c>
      <c r="E57" s="27">
        <f t="shared" si="4"/>
        <v>4024.7</v>
      </c>
      <c r="F57" s="27" t="s">
        <v>12</v>
      </c>
      <c r="G57" s="27">
        <f t="shared" si="5"/>
        <v>116.08</v>
      </c>
      <c r="H57" s="25" t="s">
        <v>12</v>
      </c>
      <c r="I57" s="26">
        <f t="shared" si="6"/>
        <v>130852.5</v>
      </c>
      <c r="J57" s="25" t="s">
        <v>12</v>
      </c>
      <c r="O57" s="70"/>
    </row>
    <row r="58" spans="1:15" ht="30" x14ac:dyDescent="0.25">
      <c r="A58" s="30" t="s">
        <v>282</v>
      </c>
      <c r="B58" s="29" t="s">
        <v>113</v>
      </c>
      <c r="C58" s="25" t="s">
        <v>43</v>
      </c>
      <c r="D58" s="25">
        <f t="shared" si="7"/>
        <v>8.0342999999999998E-2</v>
      </c>
      <c r="E58" s="27">
        <f t="shared" si="4"/>
        <v>811.7</v>
      </c>
      <c r="F58" s="27" t="s">
        <v>12</v>
      </c>
      <c r="G58" s="27">
        <f t="shared" si="5"/>
        <v>65.209999999999994</v>
      </c>
      <c r="H58" s="25" t="s">
        <v>12</v>
      </c>
      <c r="I58" s="26">
        <f t="shared" si="6"/>
        <v>73508.7</v>
      </c>
      <c r="J58" s="25" t="s">
        <v>12</v>
      </c>
      <c r="O58" s="70"/>
    </row>
    <row r="59" spans="1:15" ht="30" x14ac:dyDescent="0.25">
      <c r="A59" s="30" t="s">
        <v>283</v>
      </c>
      <c r="B59" s="29" t="s">
        <v>114</v>
      </c>
      <c r="C59" s="25" t="s">
        <v>43</v>
      </c>
      <c r="D59" s="25">
        <f t="shared" si="7"/>
        <v>4.3251999999999999E-2</v>
      </c>
      <c r="E59" s="27">
        <f t="shared" si="4"/>
        <v>1488.4</v>
      </c>
      <c r="F59" s="27" t="s">
        <v>12</v>
      </c>
      <c r="G59" s="27">
        <f t="shared" si="5"/>
        <v>64.38</v>
      </c>
      <c r="H59" s="25" t="s">
        <v>12</v>
      </c>
      <c r="I59" s="26">
        <f t="shared" si="6"/>
        <v>72573.100000000006</v>
      </c>
      <c r="J59" s="25" t="s">
        <v>12</v>
      </c>
      <c r="O59" s="70"/>
    </row>
    <row r="60" spans="1:15" ht="45" x14ac:dyDescent="0.25">
      <c r="A60" s="30" t="s">
        <v>284</v>
      </c>
      <c r="B60" s="29" t="s">
        <v>115</v>
      </c>
      <c r="C60" s="25" t="s">
        <v>43</v>
      </c>
      <c r="D60" s="25">
        <f t="shared" si="7"/>
        <v>1.583E-3</v>
      </c>
      <c r="E60" s="27">
        <f t="shared" si="4"/>
        <v>12499.5</v>
      </c>
      <c r="F60" s="27" t="s">
        <v>12</v>
      </c>
      <c r="G60" s="27">
        <f t="shared" si="5"/>
        <v>19.79</v>
      </c>
      <c r="H60" s="25" t="s">
        <v>12</v>
      </c>
      <c r="I60" s="26">
        <f t="shared" si="6"/>
        <v>22308.5</v>
      </c>
      <c r="J60" s="25" t="s">
        <v>12</v>
      </c>
      <c r="O60" s="70"/>
    </row>
    <row r="61" spans="1:15" ht="75" x14ac:dyDescent="0.25">
      <c r="A61" s="30" t="s">
        <v>285</v>
      </c>
      <c r="B61" s="29" t="s">
        <v>116</v>
      </c>
      <c r="C61" s="25" t="s">
        <v>43</v>
      </c>
      <c r="D61" s="25">
        <f t="shared" si="7"/>
        <v>1.7746999999999999E-2</v>
      </c>
      <c r="E61" s="27">
        <f t="shared" si="4"/>
        <v>5071.8</v>
      </c>
      <c r="F61" s="27" t="s">
        <v>12</v>
      </c>
      <c r="G61" s="27">
        <f t="shared" si="5"/>
        <v>90.01</v>
      </c>
      <c r="H61" s="25" t="s">
        <v>12</v>
      </c>
      <c r="I61" s="26">
        <f t="shared" si="6"/>
        <v>101464.8</v>
      </c>
      <c r="J61" s="25" t="s">
        <v>12</v>
      </c>
      <c r="O61" s="70"/>
    </row>
    <row r="62" spans="1:15" ht="30" x14ac:dyDescent="0.25">
      <c r="A62" s="30" t="s">
        <v>286</v>
      </c>
      <c r="B62" s="29" t="s">
        <v>117</v>
      </c>
      <c r="C62" s="25" t="s">
        <v>43</v>
      </c>
      <c r="D62" s="25">
        <f t="shared" si="7"/>
        <v>2.212E-3</v>
      </c>
      <c r="E62" s="27">
        <f t="shared" si="4"/>
        <v>39746.65</v>
      </c>
      <c r="F62" s="27" t="s">
        <v>12</v>
      </c>
      <c r="G62" s="27">
        <f t="shared" si="5"/>
        <v>87.92</v>
      </c>
      <c r="H62" s="25" t="s">
        <v>12</v>
      </c>
      <c r="I62" s="26">
        <f t="shared" si="6"/>
        <v>99108.800000000003</v>
      </c>
      <c r="J62" s="25" t="s">
        <v>12</v>
      </c>
      <c r="O62" s="70"/>
    </row>
    <row r="63" spans="1:15" x14ac:dyDescent="0.25">
      <c r="A63" s="30" t="s">
        <v>287</v>
      </c>
      <c r="B63" s="29" t="s">
        <v>118</v>
      </c>
      <c r="C63" s="25" t="s">
        <v>43</v>
      </c>
      <c r="D63" s="25">
        <f t="shared" si="7"/>
        <v>3.8899999999999998E-3</v>
      </c>
      <c r="E63" s="27">
        <f t="shared" si="4"/>
        <v>5661.26</v>
      </c>
      <c r="F63" s="27" t="s">
        <v>12</v>
      </c>
      <c r="G63" s="27">
        <f t="shared" si="5"/>
        <v>22.02</v>
      </c>
      <c r="H63" s="25" t="s">
        <v>12</v>
      </c>
      <c r="I63" s="26">
        <f t="shared" si="6"/>
        <v>24822.3</v>
      </c>
      <c r="J63" s="25" t="s">
        <v>12</v>
      </c>
      <c r="O63" s="70"/>
    </row>
    <row r="64" spans="1:15" ht="30" x14ac:dyDescent="0.25">
      <c r="A64" s="30" t="s">
        <v>288</v>
      </c>
      <c r="B64" s="29" t="s">
        <v>84</v>
      </c>
      <c r="C64" s="25" t="s">
        <v>43</v>
      </c>
      <c r="D64" s="25">
        <f t="shared" si="7"/>
        <v>5.7019999999999996E-3</v>
      </c>
      <c r="E64" s="27">
        <f t="shared" si="4"/>
        <v>1548.1</v>
      </c>
      <c r="F64" s="27" t="s">
        <v>12</v>
      </c>
      <c r="G64" s="27">
        <f t="shared" si="5"/>
        <v>8.83</v>
      </c>
      <c r="H64" s="25" t="s">
        <v>12</v>
      </c>
      <c r="I64" s="26">
        <f t="shared" si="6"/>
        <v>9953.7000000000007</v>
      </c>
      <c r="J64" s="25" t="s">
        <v>12</v>
      </c>
      <c r="O64" s="70"/>
    </row>
    <row r="65" spans="1:15" ht="30" x14ac:dyDescent="0.25">
      <c r="A65" s="30" t="s">
        <v>289</v>
      </c>
      <c r="B65" s="29" t="s">
        <v>85</v>
      </c>
      <c r="C65" s="25" t="s">
        <v>41</v>
      </c>
      <c r="D65" s="25">
        <f t="shared" si="7"/>
        <v>5.7019999999999996E-3</v>
      </c>
      <c r="E65" s="27">
        <f t="shared" si="4"/>
        <v>1548.1</v>
      </c>
      <c r="F65" s="27" t="s">
        <v>12</v>
      </c>
      <c r="G65" s="27">
        <f t="shared" si="5"/>
        <v>8.83</v>
      </c>
      <c r="H65" s="25" t="s">
        <v>12</v>
      </c>
      <c r="I65" s="26">
        <f t="shared" si="6"/>
        <v>9953.7000000000007</v>
      </c>
      <c r="J65" s="25" t="s">
        <v>12</v>
      </c>
      <c r="O65" s="70"/>
    </row>
    <row r="66" spans="1:15" ht="30" x14ac:dyDescent="0.25">
      <c r="A66" s="30" t="s">
        <v>290</v>
      </c>
      <c r="B66" s="29" t="s">
        <v>89</v>
      </c>
      <c r="C66" s="25" t="s">
        <v>41</v>
      </c>
      <c r="D66" s="25">
        <f t="shared" si="7"/>
        <v>0.26173600000000002</v>
      </c>
      <c r="E66" s="27">
        <f t="shared" si="4"/>
        <v>3110.6</v>
      </c>
      <c r="F66" s="27" t="s">
        <v>12</v>
      </c>
      <c r="G66" s="27">
        <f t="shared" si="5"/>
        <v>814.16</v>
      </c>
      <c r="H66" s="25" t="s">
        <v>12</v>
      </c>
      <c r="I66" s="26">
        <f t="shared" si="6"/>
        <v>917770.8</v>
      </c>
      <c r="J66" s="25" t="s">
        <v>12</v>
      </c>
      <c r="O66" s="70"/>
    </row>
    <row r="67" spans="1:15" ht="30" x14ac:dyDescent="0.25">
      <c r="A67" s="30" t="s">
        <v>291</v>
      </c>
      <c r="B67" s="29" t="s">
        <v>90</v>
      </c>
      <c r="C67" s="25" t="s">
        <v>41</v>
      </c>
      <c r="D67" s="25">
        <f t="shared" si="7"/>
        <v>4.505E-2</v>
      </c>
      <c r="E67" s="27">
        <f t="shared" si="4"/>
        <v>4391.8</v>
      </c>
      <c r="F67" s="27" t="s">
        <v>12</v>
      </c>
      <c r="G67" s="27">
        <f t="shared" si="5"/>
        <v>197.85</v>
      </c>
      <c r="H67" s="25" t="s">
        <v>12</v>
      </c>
      <c r="I67" s="26">
        <f t="shared" si="6"/>
        <v>223028.6</v>
      </c>
      <c r="J67" s="25" t="s">
        <v>12</v>
      </c>
      <c r="O67" s="70"/>
    </row>
    <row r="68" spans="1:15" ht="30" x14ac:dyDescent="0.25">
      <c r="A68" s="30" t="s">
        <v>292</v>
      </c>
      <c r="B68" s="29" t="s">
        <v>91</v>
      </c>
      <c r="C68" s="25" t="s">
        <v>41</v>
      </c>
      <c r="D68" s="25">
        <f t="shared" si="7"/>
        <v>5.9799999999999999E-2</v>
      </c>
      <c r="E68" s="27">
        <f t="shared" si="4"/>
        <v>1658.1</v>
      </c>
      <c r="F68" s="27" t="s">
        <v>12</v>
      </c>
      <c r="G68" s="27">
        <f t="shared" si="5"/>
        <v>99.15</v>
      </c>
      <c r="H68" s="25" t="s">
        <v>12</v>
      </c>
      <c r="I68" s="26">
        <f t="shared" si="6"/>
        <v>111767.9</v>
      </c>
      <c r="J68" s="25" t="s">
        <v>12</v>
      </c>
      <c r="O68" s="70"/>
    </row>
    <row r="69" spans="1:15" ht="30" x14ac:dyDescent="0.25">
      <c r="A69" s="30" t="s">
        <v>293</v>
      </c>
      <c r="B69" s="29" t="s">
        <v>92</v>
      </c>
      <c r="C69" s="25" t="s">
        <v>41</v>
      </c>
      <c r="D69" s="25">
        <f t="shared" si="7"/>
        <v>0.12520999999999999</v>
      </c>
      <c r="E69" s="27">
        <f t="shared" si="4"/>
        <v>3687.1</v>
      </c>
      <c r="F69" s="27" t="s">
        <v>12</v>
      </c>
      <c r="G69" s="27">
        <f t="shared" si="5"/>
        <v>461.66</v>
      </c>
      <c r="H69" s="25" t="s">
        <v>12</v>
      </c>
      <c r="I69" s="26">
        <f t="shared" si="6"/>
        <v>520411.3</v>
      </c>
      <c r="J69" s="25" t="s">
        <v>12</v>
      </c>
      <c r="O69" s="70"/>
    </row>
    <row r="70" spans="1:15" ht="30" x14ac:dyDescent="0.25">
      <c r="A70" s="30" t="s">
        <v>294</v>
      </c>
      <c r="B70" s="29" t="s">
        <v>93</v>
      </c>
      <c r="C70" s="25" t="s">
        <v>41</v>
      </c>
      <c r="D70" s="25">
        <f t="shared" si="7"/>
        <v>3.6725000000000001E-2</v>
      </c>
      <c r="E70" s="27">
        <f t="shared" si="4"/>
        <v>2710.4</v>
      </c>
      <c r="F70" s="27" t="s">
        <v>12</v>
      </c>
      <c r="G70" s="27">
        <f t="shared" si="5"/>
        <v>99.54</v>
      </c>
      <c r="H70" s="25" t="s">
        <v>12</v>
      </c>
      <c r="I70" s="26">
        <f t="shared" si="6"/>
        <v>112207.6</v>
      </c>
      <c r="J70" s="25" t="s">
        <v>12</v>
      </c>
      <c r="O70" s="70"/>
    </row>
    <row r="71" spans="1:15" ht="60" x14ac:dyDescent="0.25">
      <c r="A71" s="30" t="s">
        <v>295</v>
      </c>
      <c r="B71" s="29" t="s">
        <v>95</v>
      </c>
      <c r="C71" s="25" t="s">
        <v>41</v>
      </c>
      <c r="D71" s="25">
        <f t="shared" si="7"/>
        <v>6.7347000000000004E-2</v>
      </c>
      <c r="E71" s="27">
        <f t="shared" si="4"/>
        <v>38774.32</v>
      </c>
      <c r="F71" s="27" t="s">
        <v>12</v>
      </c>
      <c r="G71" s="27">
        <f t="shared" si="5"/>
        <v>2611.33</v>
      </c>
      <c r="H71" s="25" t="s">
        <v>12</v>
      </c>
      <c r="I71" s="26">
        <f t="shared" si="6"/>
        <v>2943650.5</v>
      </c>
      <c r="J71" s="25" t="s">
        <v>12</v>
      </c>
      <c r="O71" s="70"/>
    </row>
    <row r="72" spans="1:15" ht="30" x14ac:dyDescent="0.25">
      <c r="A72" s="30" t="s">
        <v>296</v>
      </c>
      <c r="B72" s="29" t="s">
        <v>65</v>
      </c>
      <c r="C72" s="25" t="s">
        <v>23</v>
      </c>
      <c r="D72" s="25">
        <f t="shared" si="7"/>
        <v>1.308E-2</v>
      </c>
      <c r="E72" s="27">
        <f t="shared" si="4"/>
        <v>85316.6</v>
      </c>
      <c r="F72" s="27" t="s">
        <v>12</v>
      </c>
      <c r="G72" s="27">
        <f t="shared" si="5"/>
        <v>1115.94</v>
      </c>
      <c r="H72" s="25" t="s">
        <v>12</v>
      </c>
      <c r="I72" s="26">
        <f t="shared" si="6"/>
        <v>1257955.6000000001</v>
      </c>
      <c r="J72" s="25" t="s">
        <v>12</v>
      </c>
      <c r="O72" s="70"/>
    </row>
    <row r="73" spans="1:15" ht="30" x14ac:dyDescent="0.25">
      <c r="A73" s="30" t="s">
        <v>297</v>
      </c>
      <c r="B73" s="29" t="s">
        <v>66</v>
      </c>
      <c r="C73" s="25" t="s">
        <v>23</v>
      </c>
      <c r="D73" s="25">
        <f t="shared" si="7"/>
        <v>6.4400000000000004E-4</v>
      </c>
      <c r="E73" s="27">
        <f t="shared" si="4"/>
        <v>115970.7</v>
      </c>
      <c r="F73" s="27" t="s">
        <v>12</v>
      </c>
      <c r="G73" s="27">
        <f t="shared" si="5"/>
        <v>74.69</v>
      </c>
      <c r="H73" s="25" t="s">
        <v>12</v>
      </c>
      <c r="I73" s="26">
        <f t="shared" si="6"/>
        <v>84195.1</v>
      </c>
      <c r="J73" s="25" t="s">
        <v>12</v>
      </c>
      <c r="O73" s="70"/>
    </row>
    <row r="74" spans="1:15" ht="30" x14ac:dyDescent="0.25">
      <c r="A74" s="30" t="s">
        <v>298</v>
      </c>
      <c r="B74" s="29" t="s">
        <v>97</v>
      </c>
      <c r="C74" s="25" t="s">
        <v>23</v>
      </c>
      <c r="D74" s="25">
        <f t="shared" si="7"/>
        <v>6.9499999999999998E-4</v>
      </c>
      <c r="E74" s="27">
        <f t="shared" si="4"/>
        <v>124286.2</v>
      </c>
      <c r="F74" s="27" t="s">
        <v>12</v>
      </c>
      <c r="G74" s="27">
        <f t="shared" si="5"/>
        <v>86.38</v>
      </c>
      <c r="H74" s="25" t="s">
        <v>12</v>
      </c>
      <c r="I74" s="26">
        <f t="shared" si="6"/>
        <v>97372.800000000003</v>
      </c>
      <c r="J74" s="25" t="s">
        <v>12</v>
      </c>
      <c r="O74" s="70"/>
    </row>
    <row r="75" spans="1:15" ht="30" x14ac:dyDescent="0.25">
      <c r="A75" s="30" t="s">
        <v>299</v>
      </c>
      <c r="B75" s="29" t="s">
        <v>121</v>
      </c>
      <c r="C75" s="25" t="s">
        <v>23</v>
      </c>
      <c r="D75" s="25">
        <f t="shared" si="7"/>
        <v>0</v>
      </c>
      <c r="E75" s="27">
        <f t="shared" si="4"/>
        <v>0</v>
      </c>
      <c r="F75" s="27" t="s">
        <v>12</v>
      </c>
      <c r="G75" s="27">
        <f t="shared" si="5"/>
        <v>0</v>
      </c>
      <c r="H75" s="25" t="s">
        <v>12</v>
      </c>
      <c r="I75" s="26">
        <f t="shared" si="6"/>
        <v>0</v>
      </c>
      <c r="J75" s="25" t="s">
        <v>12</v>
      </c>
      <c r="O75" s="70"/>
    </row>
    <row r="76" spans="1:15" ht="60" x14ac:dyDescent="0.25">
      <c r="A76" s="30" t="s">
        <v>374</v>
      </c>
      <c r="B76" s="29" t="s">
        <v>98</v>
      </c>
      <c r="C76" s="25" t="s">
        <v>23</v>
      </c>
      <c r="D76" s="25">
        <f t="shared" si="7"/>
        <v>0.174122</v>
      </c>
      <c r="E76" s="27">
        <f t="shared" si="4"/>
        <v>59124.3</v>
      </c>
      <c r="F76" s="27" t="s">
        <v>12</v>
      </c>
      <c r="G76" s="27">
        <f t="shared" si="5"/>
        <v>10294.84</v>
      </c>
      <c r="H76" s="25" t="s">
        <v>12</v>
      </c>
      <c r="I76" s="26">
        <f t="shared" si="6"/>
        <v>11604971.6</v>
      </c>
      <c r="J76" s="25" t="s">
        <v>12</v>
      </c>
      <c r="O76" s="70"/>
    </row>
    <row r="77" spans="1:15" ht="30" x14ac:dyDescent="0.25">
      <c r="A77" s="30" t="s">
        <v>300</v>
      </c>
      <c r="B77" s="29" t="s">
        <v>67</v>
      </c>
      <c r="C77" s="25" t="s">
        <v>44</v>
      </c>
      <c r="D77" s="25">
        <f t="shared" si="7"/>
        <v>1.0265E-2</v>
      </c>
      <c r="E77" s="27">
        <f t="shared" si="4"/>
        <v>111638.6</v>
      </c>
      <c r="F77" s="27" t="s">
        <v>12</v>
      </c>
      <c r="G77" s="27">
        <f t="shared" si="5"/>
        <v>1145.97</v>
      </c>
      <c r="H77" s="25" t="s">
        <v>12</v>
      </c>
      <c r="I77" s="26">
        <f t="shared" si="6"/>
        <v>1291807.3</v>
      </c>
      <c r="J77" s="25" t="s">
        <v>12</v>
      </c>
      <c r="O77" s="70"/>
    </row>
    <row r="78" spans="1:15" ht="45" x14ac:dyDescent="0.25">
      <c r="A78" s="30" t="s">
        <v>301</v>
      </c>
      <c r="B78" s="29" t="s">
        <v>68</v>
      </c>
      <c r="C78" s="25" t="s">
        <v>44</v>
      </c>
      <c r="D78" s="25">
        <f t="shared" si="7"/>
        <v>2.3270000000000001E-3</v>
      </c>
      <c r="E78" s="27">
        <f t="shared" si="4"/>
        <v>219984.1</v>
      </c>
      <c r="F78" s="27" t="s">
        <v>12</v>
      </c>
      <c r="G78" s="27">
        <f t="shared" si="5"/>
        <v>511.9</v>
      </c>
      <c r="H78" s="25" t="s">
        <v>12</v>
      </c>
      <c r="I78" s="26">
        <f t="shared" si="6"/>
        <v>577044.9</v>
      </c>
      <c r="J78" s="25" t="s">
        <v>12</v>
      </c>
      <c r="O78" s="70"/>
    </row>
    <row r="79" spans="1:15" ht="60" x14ac:dyDescent="0.25">
      <c r="A79" s="30" t="s">
        <v>302</v>
      </c>
      <c r="B79" s="29" t="s">
        <v>69</v>
      </c>
      <c r="C79" s="25" t="s">
        <v>44</v>
      </c>
      <c r="D79" s="25">
        <f t="shared" si="7"/>
        <v>4.2999999999999999E-4</v>
      </c>
      <c r="E79" s="27">
        <f t="shared" si="4"/>
        <v>285751</v>
      </c>
      <c r="F79" s="27" t="s">
        <v>12</v>
      </c>
      <c r="G79" s="27">
        <f t="shared" si="5"/>
        <v>122.87</v>
      </c>
      <c r="H79" s="25" t="s">
        <v>12</v>
      </c>
      <c r="I79" s="26">
        <f t="shared" si="6"/>
        <v>138506.6</v>
      </c>
      <c r="J79" s="25" t="s">
        <v>12</v>
      </c>
      <c r="O79" s="70"/>
    </row>
    <row r="80" spans="1:15" ht="45" x14ac:dyDescent="0.25">
      <c r="A80" s="30" t="s">
        <v>303</v>
      </c>
      <c r="B80" s="29" t="s">
        <v>99</v>
      </c>
      <c r="C80" s="25" t="s">
        <v>44</v>
      </c>
      <c r="D80" s="25">
        <f t="shared" si="7"/>
        <v>1.8900000000000001E-4</v>
      </c>
      <c r="E80" s="27">
        <f t="shared" si="4"/>
        <v>343816.1</v>
      </c>
      <c r="F80" s="27" t="s">
        <v>12</v>
      </c>
      <c r="G80" s="27">
        <f t="shared" si="5"/>
        <v>64.98</v>
      </c>
      <c r="H80" s="25" t="s">
        <v>12</v>
      </c>
      <c r="I80" s="26">
        <f t="shared" si="6"/>
        <v>73249.399999999994</v>
      </c>
      <c r="J80" s="25" t="s">
        <v>12</v>
      </c>
      <c r="O80" s="70"/>
    </row>
    <row r="81" spans="1:15" ht="45" x14ac:dyDescent="0.25">
      <c r="A81" s="30" t="s">
        <v>304</v>
      </c>
      <c r="B81" s="29" t="s">
        <v>100</v>
      </c>
      <c r="C81" s="25" t="s">
        <v>44</v>
      </c>
      <c r="D81" s="25">
        <f t="shared" si="7"/>
        <v>4.7199999999999998E-4</v>
      </c>
      <c r="E81" s="27">
        <f t="shared" si="4"/>
        <v>223787.4</v>
      </c>
      <c r="F81" s="27" t="s">
        <v>12</v>
      </c>
      <c r="G81" s="27">
        <f t="shared" si="5"/>
        <v>105.63</v>
      </c>
      <c r="H81" s="25" t="s">
        <v>12</v>
      </c>
      <c r="I81" s="26">
        <f t="shared" si="6"/>
        <v>119072.6</v>
      </c>
      <c r="J81" s="25" t="s">
        <v>12</v>
      </c>
      <c r="O81" s="72"/>
    </row>
    <row r="82" spans="1:15" ht="30" x14ac:dyDescent="0.25">
      <c r="A82" s="30" t="s">
        <v>305</v>
      </c>
      <c r="B82" s="29" t="s">
        <v>123</v>
      </c>
      <c r="C82" s="25" t="s">
        <v>44</v>
      </c>
      <c r="D82" s="25">
        <f t="shared" si="7"/>
        <v>4.0600000000000002E-3</v>
      </c>
      <c r="E82" s="27">
        <f t="shared" si="4"/>
        <v>190739.87</v>
      </c>
      <c r="F82" s="27" t="s">
        <v>12</v>
      </c>
      <c r="G82" s="27">
        <f t="shared" si="5"/>
        <v>775.13</v>
      </c>
      <c r="H82" s="25" t="s">
        <v>12</v>
      </c>
      <c r="I82" s="26">
        <f t="shared" si="6"/>
        <v>873779.3</v>
      </c>
      <c r="J82" s="25" t="s">
        <v>12</v>
      </c>
      <c r="O82" s="70"/>
    </row>
    <row r="83" spans="1:15" ht="30" x14ac:dyDescent="0.25">
      <c r="A83" s="30" t="s">
        <v>306</v>
      </c>
      <c r="B83" s="29" t="s">
        <v>104</v>
      </c>
      <c r="C83" s="25" t="s">
        <v>44</v>
      </c>
      <c r="D83" s="25" t="str">
        <f t="shared" si="7"/>
        <v>X</v>
      </c>
      <c r="E83" s="27" t="str">
        <f t="shared" si="4"/>
        <v>X</v>
      </c>
      <c r="F83" s="27" t="s">
        <v>12</v>
      </c>
      <c r="G83" s="27" t="str">
        <f t="shared" si="5"/>
        <v>X</v>
      </c>
      <c r="H83" s="25" t="s">
        <v>12</v>
      </c>
      <c r="I83" s="26" t="str">
        <f t="shared" si="6"/>
        <v>X</v>
      </c>
      <c r="J83" s="25" t="s">
        <v>12</v>
      </c>
      <c r="O83" s="70"/>
    </row>
    <row r="84" spans="1:15" x14ac:dyDescent="0.25">
      <c r="A84" s="30" t="s">
        <v>307</v>
      </c>
      <c r="B84" s="29" t="s">
        <v>105</v>
      </c>
      <c r="C84" s="25" t="s">
        <v>12</v>
      </c>
      <c r="D84" s="25">
        <f t="shared" si="7"/>
        <v>3.241E-3</v>
      </c>
      <c r="E84" s="27">
        <f t="shared" si="4"/>
        <v>29722.799999999999</v>
      </c>
      <c r="F84" s="27" t="s">
        <v>12</v>
      </c>
      <c r="G84" s="27">
        <f t="shared" si="5"/>
        <v>96.33</v>
      </c>
      <c r="H84" s="25" t="s">
        <v>12</v>
      </c>
      <c r="I84" s="26">
        <f t="shared" si="6"/>
        <v>108589.1</v>
      </c>
      <c r="J84" s="25" t="s">
        <v>12</v>
      </c>
      <c r="O84" s="70"/>
    </row>
    <row r="85" spans="1:15" ht="45" x14ac:dyDescent="0.25">
      <c r="A85" s="30" t="s">
        <v>308</v>
      </c>
      <c r="B85" s="29" t="s">
        <v>106</v>
      </c>
      <c r="C85" s="25" t="s">
        <v>46</v>
      </c>
      <c r="D85" s="25">
        <f t="shared" si="7"/>
        <v>2.7049999999999999E-3</v>
      </c>
      <c r="E85" s="27">
        <f t="shared" si="4"/>
        <v>31412.9</v>
      </c>
      <c r="F85" s="27" t="s">
        <v>12</v>
      </c>
      <c r="G85" s="27">
        <f t="shared" si="5"/>
        <v>84.97</v>
      </c>
      <c r="H85" s="25" t="s">
        <v>12</v>
      </c>
      <c r="I85" s="26">
        <f t="shared" si="6"/>
        <v>95783.4</v>
      </c>
      <c r="J85" s="25" t="s">
        <v>12</v>
      </c>
      <c r="O85" s="70"/>
    </row>
    <row r="86" spans="1:15" ht="45" x14ac:dyDescent="0.25">
      <c r="A86" s="30" t="s">
        <v>309</v>
      </c>
      <c r="B86" s="29" t="s">
        <v>107</v>
      </c>
      <c r="C86" s="25" t="s">
        <v>23</v>
      </c>
      <c r="D86" s="25">
        <f t="shared" si="7"/>
        <v>5.6429999999999996E-3</v>
      </c>
      <c r="E86" s="27">
        <f t="shared" si="4"/>
        <v>62784.6</v>
      </c>
      <c r="F86" s="27" t="s">
        <v>12</v>
      </c>
      <c r="G86" s="27">
        <f t="shared" si="5"/>
        <v>354.29</v>
      </c>
      <c r="H86" s="25" t="s">
        <v>12</v>
      </c>
      <c r="I86" s="26">
        <f t="shared" si="6"/>
        <v>399377.3</v>
      </c>
      <c r="J86" s="25" t="s">
        <v>12</v>
      </c>
    </row>
    <row r="87" spans="1:15" ht="35.25" customHeight="1" x14ac:dyDescent="0.25">
      <c r="A87" s="6" t="s">
        <v>47</v>
      </c>
      <c r="B87" s="29" t="s">
        <v>124</v>
      </c>
      <c r="C87" s="25"/>
      <c r="D87" s="25" t="str">
        <f t="shared" si="7"/>
        <v>X</v>
      </c>
      <c r="E87" s="25" t="str">
        <f t="shared" si="4"/>
        <v>X</v>
      </c>
      <c r="F87" s="25" t="s">
        <v>12</v>
      </c>
      <c r="G87" s="25"/>
      <c r="H87" s="25" t="s">
        <v>12</v>
      </c>
      <c r="I87" s="25"/>
      <c r="J87" s="25" t="s">
        <v>12</v>
      </c>
    </row>
    <row r="88" spans="1:15" ht="45" x14ac:dyDescent="0.25">
      <c r="A88" s="30" t="s">
        <v>310</v>
      </c>
      <c r="B88" s="29" t="s">
        <v>70</v>
      </c>
      <c r="C88" s="25"/>
      <c r="D88" s="25" t="s">
        <v>12</v>
      </c>
      <c r="E88" s="25" t="str">
        <f t="shared" si="4"/>
        <v>X</v>
      </c>
      <c r="F88" s="25" t="s">
        <v>12</v>
      </c>
      <c r="G88" s="25">
        <f t="shared" si="5"/>
        <v>0</v>
      </c>
      <c r="H88" s="25" t="s">
        <v>12</v>
      </c>
      <c r="I88" s="25">
        <f t="shared" si="6"/>
        <v>0</v>
      </c>
      <c r="J88" s="25" t="s">
        <v>12</v>
      </c>
    </row>
    <row r="89" spans="1:15" ht="45" x14ac:dyDescent="0.25">
      <c r="A89" s="6" t="s">
        <v>311</v>
      </c>
      <c r="B89" s="29" t="s">
        <v>125</v>
      </c>
      <c r="C89" s="25" t="s">
        <v>48</v>
      </c>
      <c r="D89" s="25"/>
      <c r="E89" s="25"/>
      <c r="F89" s="25" t="s">
        <v>12</v>
      </c>
      <c r="G89" s="25"/>
      <c r="H89" s="25" t="s">
        <v>12</v>
      </c>
      <c r="I89" s="25"/>
      <c r="J89" s="25" t="s">
        <v>12</v>
      </c>
    </row>
    <row r="90" spans="1:15" ht="30" x14ac:dyDescent="0.25">
      <c r="A90" s="6" t="s">
        <v>312</v>
      </c>
      <c r="B90" s="29" t="s">
        <v>126</v>
      </c>
      <c r="C90" s="25" t="s">
        <v>48</v>
      </c>
      <c r="D90" s="25"/>
      <c r="E90" s="25"/>
      <c r="F90" s="25" t="s">
        <v>12</v>
      </c>
      <c r="G90" s="25"/>
      <c r="H90" s="25" t="s">
        <v>12</v>
      </c>
      <c r="I90" s="25"/>
      <c r="J90" s="25" t="s">
        <v>12</v>
      </c>
    </row>
    <row r="91" spans="1:15" ht="45" x14ac:dyDescent="0.25">
      <c r="A91" s="6" t="s">
        <v>313</v>
      </c>
      <c r="B91" s="29" t="s">
        <v>71</v>
      </c>
      <c r="C91" s="25" t="s">
        <v>34</v>
      </c>
      <c r="D91" s="25"/>
      <c r="E91" s="25"/>
      <c r="F91" s="25" t="s">
        <v>12</v>
      </c>
      <c r="G91" s="25"/>
      <c r="H91" s="25" t="s">
        <v>12</v>
      </c>
      <c r="I91" s="25"/>
      <c r="J91" s="25" t="s">
        <v>12</v>
      </c>
    </row>
    <row r="92" spans="1:15" ht="30" x14ac:dyDescent="0.25">
      <c r="A92" s="6" t="s">
        <v>314</v>
      </c>
      <c r="B92" s="29" t="s">
        <v>72</v>
      </c>
      <c r="C92" s="25" t="s">
        <v>23</v>
      </c>
      <c r="D92" s="25"/>
      <c r="E92" s="25"/>
      <c r="F92" s="25" t="s">
        <v>12</v>
      </c>
      <c r="G92" s="25"/>
      <c r="H92" s="25" t="s">
        <v>12</v>
      </c>
      <c r="I92" s="25"/>
      <c r="J92" s="25" t="s">
        <v>12</v>
      </c>
    </row>
    <row r="93" spans="1:15" x14ac:dyDescent="0.25">
      <c r="A93" s="30" t="s">
        <v>318</v>
      </c>
      <c r="B93" s="29" t="s">
        <v>127</v>
      </c>
      <c r="C93" s="25" t="s">
        <v>49</v>
      </c>
      <c r="D93" s="33" t="s">
        <v>12</v>
      </c>
      <c r="E93" s="33" t="s">
        <v>12</v>
      </c>
      <c r="F93" s="33" t="s">
        <v>12</v>
      </c>
      <c r="G93" s="34">
        <f>G141</f>
        <v>193.63</v>
      </c>
      <c r="H93" s="33" t="s">
        <v>377</v>
      </c>
      <c r="I93" s="32">
        <f>I141</f>
        <v>218272.2</v>
      </c>
      <c r="J93" s="31" t="s">
        <v>12</v>
      </c>
    </row>
    <row r="94" spans="1:15" x14ac:dyDescent="0.25">
      <c r="A94" s="6" t="s">
        <v>315</v>
      </c>
      <c r="B94" s="29" t="s">
        <v>128</v>
      </c>
      <c r="C94" s="25" t="s">
        <v>49</v>
      </c>
      <c r="D94" s="33" t="s">
        <v>12</v>
      </c>
      <c r="E94" s="33" t="s">
        <v>12</v>
      </c>
      <c r="F94" s="33" t="s">
        <v>12</v>
      </c>
      <c r="G94" s="34"/>
      <c r="H94" s="33"/>
      <c r="I94" s="32"/>
      <c r="J94" s="31" t="s">
        <v>12</v>
      </c>
    </row>
    <row r="95" spans="1:15" ht="27" customHeight="1" x14ac:dyDescent="0.25">
      <c r="A95" s="6" t="s">
        <v>50</v>
      </c>
      <c r="B95" s="94" t="s">
        <v>130</v>
      </c>
      <c r="C95" s="73"/>
      <c r="D95" s="95" t="s">
        <v>12</v>
      </c>
      <c r="E95" s="95" t="s">
        <v>12</v>
      </c>
      <c r="F95" s="95" t="s">
        <v>12</v>
      </c>
      <c r="G95" s="107">
        <f>G97+G100+G101+G103+G106+G107+G108+G109+G120+G124+G125+G130+G138+G139+G140+G141</f>
        <v>24201.15</v>
      </c>
      <c r="H95" s="95" t="s">
        <v>12</v>
      </c>
      <c r="I95" s="109">
        <f>I97+I100+I101+I103+I106+I107+I108+I109+I120+I124+I125+I130+I138+I139+I140+I141</f>
        <v>27281013.300000001</v>
      </c>
      <c r="J95" s="95" t="s">
        <v>12</v>
      </c>
    </row>
    <row r="96" spans="1:15" ht="45" x14ac:dyDescent="0.25">
      <c r="A96" s="30" t="s">
        <v>51</v>
      </c>
      <c r="B96" s="94"/>
      <c r="C96" s="74"/>
      <c r="D96" s="96"/>
      <c r="E96" s="96"/>
      <c r="F96" s="96"/>
      <c r="G96" s="108"/>
      <c r="H96" s="96"/>
      <c r="I96" s="110"/>
      <c r="J96" s="96"/>
      <c r="K96" s="75" t="s">
        <v>378</v>
      </c>
      <c r="L96" s="76">
        <v>1127261</v>
      </c>
      <c r="M96" s="67"/>
      <c r="N96" s="50"/>
    </row>
    <row r="97" spans="1:14" ht="30" x14ac:dyDescent="0.25">
      <c r="A97" s="30" t="s">
        <v>344</v>
      </c>
      <c r="B97" s="29" t="s">
        <v>131</v>
      </c>
      <c r="C97" s="25" t="s">
        <v>14</v>
      </c>
      <c r="D97" s="36">
        <v>0.28999999999999998</v>
      </c>
      <c r="E97" s="38">
        <v>5030</v>
      </c>
      <c r="F97" s="36" t="s">
        <v>377</v>
      </c>
      <c r="G97" s="38">
        <f>D97*E97</f>
        <v>1458.7</v>
      </c>
      <c r="H97" s="36" t="s">
        <v>377</v>
      </c>
      <c r="I97" s="37">
        <f>G97*$L$96/1000</f>
        <v>1644335.6</v>
      </c>
      <c r="J97" s="31" t="s">
        <v>12</v>
      </c>
      <c r="M97" s="67"/>
      <c r="N97" s="50"/>
    </row>
    <row r="98" spans="1:14" ht="30" x14ac:dyDescent="0.25">
      <c r="A98" s="30" t="s">
        <v>40</v>
      </c>
      <c r="B98" s="29" t="s">
        <v>132</v>
      </c>
      <c r="C98" s="25" t="s">
        <v>12</v>
      </c>
      <c r="D98" s="36" t="s">
        <v>12</v>
      </c>
      <c r="E98" s="38" t="s">
        <v>12</v>
      </c>
      <c r="F98" s="36" t="s">
        <v>12</v>
      </c>
      <c r="G98" s="38" t="s">
        <v>12</v>
      </c>
      <c r="H98" s="36" t="s">
        <v>12</v>
      </c>
      <c r="I98" s="38" t="s">
        <v>12</v>
      </c>
      <c r="J98" s="36" t="s">
        <v>12</v>
      </c>
      <c r="M98" s="65"/>
      <c r="N98" s="50"/>
    </row>
    <row r="99" spans="1:14" x14ac:dyDescent="0.25">
      <c r="A99" s="30" t="s">
        <v>108</v>
      </c>
      <c r="B99" s="29" t="s">
        <v>133</v>
      </c>
      <c r="C99" s="25" t="s">
        <v>12</v>
      </c>
      <c r="D99" s="36" t="s">
        <v>12</v>
      </c>
      <c r="E99" s="38" t="s">
        <v>12</v>
      </c>
      <c r="F99" s="36" t="s">
        <v>12</v>
      </c>
      <c r="G99" s="38" t="s">
        <v>12</v>
      </c>
      <c r="H99" s="36" t="s">
        <v>12</v>
      </c>
      <c r="I99" s="38" t="s">
        <v>12</v>
      </c>
      <c r="J99" s="36" t="s">
        <v>12</v>
      </c>
      <c r="M99" s="65"/>
      <c r="N99" s="50"/>
    </row>
    <row r="100" spans="1:14" ht="30" x14ac:dyDescent="0.25">
      <c r="A100" s="30" t="s">
        <v>320</v>
      </c>
      <c r="B100" s="29" t="s">
        <v>134</v>
      </c>
      <c r="C100" s="25" t="s">
        <v>41</v>
      </c>
      <c r="D100" s="35">
        <v>0.266791</v>
      </c>
      <c r="E100" s="34">
        <v>3063.2</v>
      </c>
      <c r="F100" s="33" t="s">
        <v>377</v>
      </c>
      <c r="G100" s="34">
        <f>D100*E100</f>
        <v>817.23</v>
      </c>
      <c r="H100" s="33" t="s">
        <v>377</v>
      </c>
      <c r="I100" s="32">
        <f t="shared" ref="I100:I108" si="8">G100*$L$96/1000</f>
        <v>921231.5</v>
      </c>
      <c r="J100" s="31" t="s">
        <v>12</v>
      </c>
      <c r="M100" s="70"/>
      <c r="N100" s="50"/>
    </row>
    <row r="101" spans="1:14" ht="30" x14ac:dyDescent="0.25">
      <c r="A101" s="30" t="s">
        <v>384</v>
      </c>
      <c r="B101" s="29" t="s">
        <v>135</v>
      </c>
      <c r="C101" s="25" t="s">
        <v>41</v>
      </c>
      <c r="D101" s="35">
        <v>0.43239300000000003</v>
      </c>
      <c r="E101" s="34">
        <v>3743.7</v>
      </c>
      <c r="F101" s="33" t="s">
        <v>377</v>
      </c>
      <c r="G101" s="34">
        <f t="shared" ref="G101:G128" si="9">D101*E101</f>
        <v>1618.75</v>
      </c>
      <c r="H101" s="33" t="s">
        <v>377</v>
      </c>
      <c r="I101" s="32">
        <f t="shared" si="8"/>
        <v>1824753.7</v>
      </c>
      <c r="J101" s="31" t="s">
        <v>12</v>
      </c>
      <c r="M101" s="70"/>
      <c r="N101" s="50"/>
    </row>
    <row r="102" spans="1:14" ht="30" x14ac:dyDescent="0.25">
      <c r="A102" s="30" t="s">
        <v>322</v>
      </c>
      <c r="B102" s="29" t="s">
        <v>136</v>
      </c>
      <c r="C102" s="25" t="s">
        <v>41</v>
      </c>
      <c r="D102" s="33">
        <v>5.0757999999999998E-2</v>
      </c>
      <c r="E102" s="34">
        <v>1618.7</v>
      </c>
      <c r="F102" s="33" t="s">
        <v>377</v>
      </c>
      <c r="G102" s="34">
        <f t="shared" si="9"/>
        <v>82.16</v>
      </c>
      <c r="H102" s="33" t="s">
        <v>377</v>
      </c>
      <c r="I102" s="32">
        <f t="shared" si="8"/>
        <v>92615.8</v>
      </c>
      <c r="J102" s="31" t="s">
        <v>12</v>
      </c>
      <c r="M102" s="70"/>
      <c r="N102" s="50"/>
    </row>
    <row r="103" spans="1:14" ht="30" x14ac:dyDescent="0.25">
      <c r="A103" s="30" t="s">
        <v>81</v>
      </c>
      <c r="B103" s="29" t="s">
        <v>137</v>
      </c>
      <c r="C103" s="25" t="s">
        <v>41</v>
      </c>
      <c r="D103" s="33">
        <v>0.15993399999999999</v>
      </c>
      <c r="E103" s="34">
        <v>2154</v>
      </c>
      <c r="F103" s="33" t="s">
        <v>377</v>
      </c>
      <c r="G103" s="34">
        <f>G104+G105</f>
        <v>344.5</v>
      </c>
      <c r="H103" s="33" t="s">
        <v>377</v>
      </c>
      <c r="I103" s="32">
        <f>I104+I105</f>
        <v>388341.4</v>
      </c>
      <c r="J103" s="31" t="s">
        <v>12</v>
      </c>
      <c r="M103" s="70"/>
      <c r="N103" s="50"/>
    </row>
    <row r="104" spans="1:14" ht="30" x14ac:dyDescent="0.25">
      <c r="A104" s="30" t="s">
        <v>79</v>
      </c>
      <c r="B104" s="29" t="s">
        <v>138</v>
      </c>
      <c r="C104" s="25" t="s">
        <v>41</v>
      </c>
      <c r="D104" s="33">
        <v>8.1931000000000004E-2</v>
      </c>
      <c r="E104" s="34">
        <v>3413.4</v>
      </c>
      <c r="F104" s="33" t="s">
        <v>377</v>
      </c>
      <c r="G104" s="34">
        <f t="shared" si="9"/>
        <v>279.66000000000003</v>
      </c>
      <c r="H104" s="33" t="s">
        <v>377</v>
      </c>
      <c r="I104" s="32">
        <f t="shared" si="8"/>
        <v>315249.8</v>
      </c>
      <c r="J104" s="31" t="s">
        <v>12</v>
      </c>
      <c r="M104" s="70"/>
      <c r="N104" s="50"/>
    </row>
    <row r="105" spans="1:14" ht="30" x14ac:dyDescent="0.25">
      <c r="A105" s="30" t="s">
        <v>80</v>
      </c>
      <c r="B105" s="29" t="s">
        <v>139</v>
      </c>
      <c r="C105" s="25" t="s">
        <v>41</v>
      </c>
      <c r="D105" s="33">
        <v>7.8003000000000003E-2</v>
      </c>
      <c r="E105" s="34">
        <v>831.2</v>
      </c>
      <c r="F105" s="33" t="s">
        <v>377</v>
      </c>
      <c r="G105" s="34">
        <f t="shared" si="9"/>
        <v>64.84</v>
      </c>
      <c r="H105" s="33" t="s">
        <v>377</v>
      </c>
      <c r="I105" s="32">
        <f t="shared" si="8"/>
        <v>73091.600000000006</v>
      </c>
      <c r="J105" s="31" t="s">
        <v>12</v>
      </c>
      <c r="M105" s="70"/>
      <c r="N105" s="50"/>
    </row>
    <row r="106" spans="1:14" x14ac:dyDescent="0.25">
      <c r="A106" s="30" t="s">
        <v>345</v>
      </c>
      <c r="B106" s="29" t="s">
        <v>140</v>
      </c>
      <c r="C106" s="25" t="s">
        <v>42</v>
      </c>
      <c r="D106" s="35">
        <v>2.276729</v>
      </c>
      <c r="E106" s="34">
        <v>434.9</v>
      </c>
      <c r="F106" s="33" t="s">
        <v>377</v>
      </c>
      <c r="G106" s="34">
        <f t="shared" si="9"/>
        <v>990.15</v>
      </c>
      <c r="H106" s="33" t="s">
        <v>377</v>
      </c>
      <c r="I106" s="32">
        <f t="shared" si="8"/>
        <v>1116157.5</v>
      </c>
      <c r="J106" s="31" t="s">
        <v>12</v>
      </c>
      <c r="M106" s="70"/>
      <c r="N106" s="50"/>
    </row>
    <row r="107" spans="1:14" x14ac:dyDescent="0.25">
      <c r="A107" s="30" t="s">
        <v>324</v>
      </c>
      <c r="B107" s="29" t="s">
        <v>141</v>
      </c>
      <c r="C107" s="25" t="s">
        <v>19</v>
      </c>
      <c r="D107" s="33">
        <v>0.54</v>
      </c>
      <c r="E107" s="34">
        <v>1149.7</v>
      </c>
      <c r="F107" s="33" t="s">
        <v>377</v>
      </c>
      <c r="G107" s="34">
        <f t="shared" si="9"/>
        <v>620.84</v>
      </c>
      <c r="H107" s="33" t="s">
        <v>377</v>
      </c>
      <c r="I107" s="32">
        <f t="shared" si="8"/>
        <v>699848.7</v>
      </c>
      <c r="J107" s="31" t="s">
        <v>12</v>
      </c>
      <c r="M107" s="70"/>
      <c r="N107" s="50"/>
    </row>
    <row r="108" spans="1:14" x14ac:dyDescent="0.25">
      <c r="A108" s="30" t="s">
        <v>325</v>
      </c>
      <c r="B108" s="29" t="s">
        <v>142</v>
      </c>
      <c r="C108" s="25" t="s">
        <v>21</v>
      </c>
      <c r="D108" s="35">
        <v>1.224747</v>
      </c>
      <c r="E108" s="34">
        <v>2575.3000000000002</v>
      </c>
      <c r="F108" s="33" t="s">
        <v>377</v>
      </c>
      <c r="G108" s="34">
        <f t="shared" si="9"/>
        <v>3154.09</v>
      </c>
      <c r="H108" s="33" t="s">
        <v>377</v>
      </c>
      <c r="I108" s="32">
        <f t="shared" si="8"/>
        <v>3555482.6</v>
      </c>
      <c r="J108" s="31" t="s">
        <v>12</v>
      </c>
      <c r="M108" s="70"/>
      <c r="N108" s="50"/>
    </row>
    <row r="109" spans="1:14" ht="30" x14ac:dyDescent="0.25">
      <c r="A109" s="30" t="s">
        <v>119</v>
      </c>
      <c r="B109" s="29" t="s">
        <v>143</v>
      </c>
      <c r="C109" s="25" t="s">
        <v>43</v>
      </c>
      <c r="D109" s="42">
        <f>D110+D111+D112+D113+D114+D115+D116+D117+D118</f>
        <v>0.24401600000000001</v>
      </c>
      <c r="E109" s="41">
        <v>2652.65</v>
      </c>
      <c r="F109" s="33" t="s">
        <v>377</v>
      </c>
      <c r="G109" s="32">
        <f>G110+G111+G112+G113+G114+G115+G116+G117+G118</f>
        <v>647.79999999999995</v>
      </c>
      <c r="H109" s="33" t="s">
        <v>377</v>
      </c>
      <c r="I109" s="32">
        <f>I110+I111+I112+I113+I114+I115+I116+I117+I118</f>
        <v>730239.8</v>
      </c>
      <c r="J109" s="31" t="s">
        <v>12</v>
      </c>
      <c r="M109" s="70"/>
      <c r="N109" s="50"/>
    </row>
    <row r="110" spans="1:14" x14ac:dyDescent="0.25">
      <c r="A110" s="30" t="s">
        <v>326</v>
      </c>
      <c r="B110" s="29" t="s">
        <v>144</v>
      </c>
      <c r="C110" s="25" t="s">
        <v>43</v>
      </c>
      <c r="D110" s="35">
        <v>6.0443999999999998E-2</v>
      </c>
      <c r="E110" s="34">
        <v>2871.49</v>
      </c>
      <c r="F110" s="33" t="s">
        <v>377</v>
      </c>
      <c r="G110" s="34">
        <f>D110*E110</f>
        <v>173.56</v>
      </c>
      <c r="H110" s="33" t="s">
        <v>377</v>
      </c>
      <c r="I110" s="32">
        <f>G110*$L$96/1000</f>
        <v>195647.4</v>
      </c>
      <c r="J110" s="31" t="s">
        <v>12</v>
      </c>
      <c r="L110" s="50"/>
      <c r="M110" s="70"/>
      <c r="N110" s="50"/>
    </row>
    <row r="111" spans="1:14" x14ac:dyDescent="0.25">
      <c r="A111" s="30" t="s">
        <v>348</v>
      </c>
      <c r="B111" s="29" t="s">
        <v>145</v>
      </c>
      <c r="C111" s="25" t="s">
        <v>43</v>
      </c>
      <c r="D111" s="33">
        <v>2.8843000000000001E-2</v>
      </c>
      <c r="E111" s="34">
        <v>4024.7</v>
      </c>
      <c r="F111" s="33" t="s">
        <v>377</v>
      </c>
      <c r="G111" s="34">
        <f t="shared" si="9"/>
        <v>116.08</v>
      </c>
      <c r="H111" s="33" t="s">
        <v>377</v>
      </c>
      <c r="I111" s="32">
        <f>G111*$L$96/1000</f>
        <v>130852.5</v>
      </c>
      <c r="J111" s="31" t="s">
        <v>12</v>
      </c>
      <c r="L111" s="50"/>
      <c r="M111" s="70"/>
      <c r="N111" s="50"/>
    </row>
    <row r="112" spans="1:14" x14ac:dyDescent="0.25">
      <c r="A112" s="30" t="s">
        <v>364</v>
      </c>
      <c r="B112" s="29" t="s">
        <v>146</v>
      </c>
      <c r="C112" s="25" t="s">
        <v>43</v>
      </c>
      <c r="D112" s="35">
        <v>8.0342999999999998E-2</v>
      </c>
      <c r="E112" s="34">
        <v>811.7</v>
      </c>
      <c r="F112" s="33" t="s">
        <v>377</v>
      </c>
      <c r="G112" s="34">
        <f t="shared" si="9"/>
        <v>65.209999999999994</v>
      </c>
      <c r="H112" s="33" t="s">
        <v>377</v>
      </c>
      <c r="I112" s="32">
        <f>G112*$L$96/1000</f>
        <v>73508.7</v>
      </c>
      <c r="J112" s="31" t="s">
        <v>12</v>
      </c>
      <c r="M112" s="70"/>
      <c r="N112" s="50"/>
    </row>
    <row r="113" spans="1:14" x14ac:dyDescent="0.25">
      <c r="A113" s="30" t="s">
        <v>365</v>
      </c>
      <c r="B113" s="29" t="s">
        <v>147</v>
      </c>
      <c r="C113" s="25" t="s">
        <v>43</v>
      </c>
      <c r="D113" s="33">
        <v>4.3251999999999999E-2</v>
      </c>
      <c r="E113" s="34">
        <v>1488.4</v>
      </c>
      <c r="F113" s="33" t="s">
        <v>377</v>
      </c>
      <c r="G113" s="34">
        <f t="shared" si="9"/>
        <v>64.38</v>
      </c>
      <c r="H113" s="33" t="s">
        <v>377</v>
      </c>
      <c r="I113" s="32">
        <f t="shared" ref="I113:I125" si="10">G113*$L$96/1000</f>
        <v>72573.100000000006</v>
      </c>
      <c r="J113" s="31" t="s">
        <v>12</v>
      </c>
      <c r="M113" s="70"/>
      <c r="N113" s="50"/>
    </row>
    <row r="114" spans="1:14" ht="30" x14ac:dyDescent="0.25">
      <c r="A114" s="30" t="s">
        <v>366</v>
      </c>
      <c r="B114" s="29" t="s">
        <v>148</v>
      </c>
      <c r="C114" s="25" t="s">
        <v>43</v>
      </c>
      <c r="D114" s="35">
        <v>1.583E-3</v>
      </c>
      <c r="E114" s="34">
        <v>12499.5</v>
      </c>
      <c r="F114" s="33" t="s">
        <v>377</v>
      </c>
      <c r="G114" s="34">
        <f t="shared" si="9"/>
        <v>19.79</v>
      </c>
      <c r="H114" s="33" t="s">
        <v>377</v>
      </c>
      <c r="I114" s="32">
        <f t="shared" si="10"/>
        <v>22308.5</v>
      </c>
      <c r="J114" s="31" t="s">
        <v>12</v>
      </c>
      <c r="M114" s="70"/>
      <c r="N114" s="50"/>
    </row>
    <row r="115" spans="1:14" ht="60" x14ac:dyDescent="0.25">
      <c r="A115" s="30" t="s">
        <v>367</v>
      </c>
      <c r="B115" s="29" t="s">
        <v>149</v>
      </c>
      <c r="C115" s="25" t="s">
        <v>43</v>
      </c>
      <c r="D115" s="33">
        <v>1.7746999999999999E-2</v>
      </c>
      <c r="E115" s="34">
        <v>5071.8</v>
      </c>
      <c r="F115" s="33" t="s">
        <v>377</v>
      </c>
      <c r="G115" s="34">
        <f t="shared" si="9"/>
        <v>90.01</v>
      </c>
      <c r="H115" s="33" t="s">
        <v>377</v>
      </c>
      <c r="I115" s="32">
        <f t="shared" si="10"/>
        <v>101464.8</v>
      </c>
      <c r="J115" s="31" t="s">
        <v>12</v>
      </c>
      <c r="M115" s="70"/>
      <c r="N115" s="50"/>
    </row>
    <row r="116" spans="1:14" x14ac:dyDescent="0.25">
      <c r="A116" s="30" t="s">
        <v>86</v>
      </c>
      <c r="B116" s="29" t="s">
        <v>150</v>
      </c>
      <c r="C116" s="25" t="s">
        <v>43</v>
      </c>
      <c r="D116" s="35">
        <v>2.212E-3</v>
      </c>
      <c r="E116" s="34">
        <v>39746.65</v>
      </c>
      <c r="F116" s="33" t="s">
        <v>377</v>
      </c>
      <c r="G116" s="34">
        <f t="shared" si="9"/>
        <v>87.92</v>
      </c>
      <c r="H116" s="33" t="s">
        <v>377</v>
      </c>
      <c r="I116" s="32">
        <f t="shared" si="10"/>
        <v>99108.800000000003</v>
      </c>
      <c r="J116" s="31" t="s">
        <v>12</v>
      </c>
      <c r="M116" s="70"/>
      <c r="N116" s="50"/>
    </row>
    <row r="117" spans="1:14" x14ac:dyDescent="0.25">
      <c r="A117" s="30" t="s">
        <v>87</v>
      </c>
      <c r="B117" s="29" t="s">
        <v>151</v>
      </c>
      <c r="C117" s="25" t="s">
        <v>43</v>
      </c>
      <c r="D117" s="35">
        <v>3.8899999999999998E-3</v>
      </c>
      <c r="E117" s="34">
        <v>5661.26</v>
      </c>
      <c r="F117" s="33" t="s">
        <v>377</v>
      </c>
      <c r="G117" s="34">
        <f t="shared" si="9"/>
        <v>22.02</v>
      </c>
      <c r="H117" s="33" t="s">
        <v>377</v>
      </c>
      <c r="I117" s="32">
        <f t="shared" si="10"/>
        <v>24822.3</v>
      </c>
      <c r="J117" s="31" t="s">
        <v>12</v>
      </c>
      <c r="M117" s="70"/>
      <c r="N117" s="50"/>
    </row>
    <row r="118" spans="1:14" ht="30" x14ac:dyDescent="0.25">
      <c r="A118" s="30" t="s">
        <v>120</v>
      </c>
      <c r="B118" s="29" t="s">
        <v>152</v>
      </c>
      <c r="C118" s="25" t="s">
        <v>41</v>
      </c>
      <c r="D118" s="35">
        <v>5.7019999999999996E-3</v>
      </c>
      <c r="E118" s="34">
        <v>1548.1</v>
      </c>
      <c r="F118" s="33" t="s">
        <v>377</v>
      </c>
      <c r="G118" s="34">
        <f t="shared" si="9"/>
        <v>8.83</v>
      </c>
      <c r="H118" s="33" t="s">
        <v>377</v>
      </c>
      <c r="I118" s="32">
        <f t="shared" si="10"/>
        <v>9953.7000000000007</v>
      </c>
      <c r="J118" s="31" t="s">
        <v>12</v>
      </c>
      <c r="M118" s="70"/>
      <c r="N118" s="50"/>
    </row>
    <row r="119" spans="1:14" ht="30" x14ac:dyDescent="0.25">
      <c r="A119" s="30" t="s">
        <v>88</v>
      </c>
      <c r="B119" s="29" t="s">
        <v>153</v>
      </c>
      <c r="C119" s="25" t="s">
        <v>41</v>
      </c>
      <c r="D119" s="35">
        <v>5.7019999999999996E-3</v>
      </c>
      <c r="E119" s="34">
        <v>1548.1</v>
      </c>
      <c r="F119" s="33" t="s">
        <v>377</v>
      </c>
      <c r="G119" s="34">
        <f t="shared" si="9"/>
        <v>8.83</v>
      </c>
      <c r="H119" s="33" t="s">
        <v>377</v>
      </c>
      <c r="I119" s="32">
        <f t="shared" si="10"/>
        <v>9953.7000000000007</v>
      </c>
      <c r="J119" s="31" t="s">
        <v>12</v>
      </c>
      <c r="M119" s="70"/>
      <c r="N119" s="50"/>
    </row>
    <row r="120" spans="1:14" ht="30" x14ac:dyDescent="0.25">
      <c r="A120" s="30" t="s">
        <v>332</v>
      </c>
      <c r="B120" s="29" t="s">
        <v>154</v>
      </c>
      <c r="C120" s="25" t="s">
        <v>41</v>
      </c>
      <c r="D120" s="33">
        <v>0.26173600000000002</v>
      </c>
      <c r="E120" s="34">
        <v>3110.6</v>
      </c>
      <c r="F120" s="33" t="s">
        <v>377</v>
      </c>
      <c r="G120" s="34">
        <f t="shared" si="9"/>
        <v>814.16</v>
      </c>
      <c r="H120" s="33" t="s">
        <v>377</v>
      </c>
      <c r="I120" s="32">
        <f t="shared" si="10"/>
        <v>917770.8</v>
      </c>
      <c r="J120" s="31" t="s">
        <v>12</v>
      </c>
      <c r="M120" s="70"/>
      <c r="N120" s="50"/>
    </row>
    <row r="121" spans="1:14" ht="30" x14ac:dyDescent="0.25">
      <c r="A121" s="30" t="s">
        <v>368</v>
      </c>
      <c r="B121" s="29" t="s">
        <v>155</v>
      </c>
      <c r="C121" s="25" t="s">
        <v>41</v>
      </c>
      <c r="D121" s="35">
        <v>4.505E-2</v>
      </c>
      <c r="E121" s="34">
        <v>4391.8</v>
      </c>
      <c r="F121" s="33" t="s">
        <v>377</v>
      </c>
      <c r="G121" s="34">
        <f t="shared" si="9"/>
        <v>197.85</v>
      </c>
      <c r="H121" s="33" t="s">
        <v>377</v>
      </c>
      <c r="I121" s="32">
        <f t="shared" si="10"/>
        <v>223028.6</v>
      </c>
      <c r="J121" s="31" t="s">
        <v>12</v>
      </c>
      <c r="M121" s="70"/>
      <c r="N121" s="50"/>
    </row>
    <row r="122" spans="1:14" ht="30" x14ac:dyDescent="0.25">
      <c r="A122" s="30" t="s">
        <v>334</v>
      </c>
      <c r="B122" s="29" t="s">
        <v>156</v>
      </c>
      <c r="C122" s="25" t="s">
        <v>41</v>
      </c>
      <c r="D122" s="35">
        <v>5.9799999999999999E-2</v>
      </c>
      <c r="E122" s="34">
        <v>1658.1</v>
      </c>
      <c r="F122" s="33" t="s">
        <v>377</v>
      </c>
      <c r="G122" s="34">
        <f t="shared" si="9"/>
        <v>99.15</v>
      </c>
      <c r="H122" s="33" t="s">
        <v>377</v>
      </c>
      <c r="I122" s="32">
        <f t="shared" si="10"/>
        <v>111767.9</v>
      </c>
      <c r="J122" s="31" t="s">
        <v>12</v>
      </c>
      <c r="M122" s="70"/>
      <c r="N122" s="50"/>
    </row>
    <row r="123" spans="1:14" ht="30" x14ac:dyDescent="0.25">
      <c r="A123" s="30" t="s">
        <v>335</v>
      </c>
      <c r="B123" s="29" t="s">
        <v>157</v>
      </c>
      <c r="C123" s="25" t="s">
        <v>41</v>
      </c>
      <c r="D123" s="35">
        <v>0.12520999999999999</v>
      </c>
      <c r="E123" s="34">
        <v>3687.1</v>
      </c>
      <c r="F123" s="33" t="s">
        <v>377</v>
      </c>
      <c r="G123" s="34">
        <f t="shared" si="9"/>
        <v>461.66</v>
      </c>
      <c r="H123" s="33" t="s">
        <v>377</v>
      </c>
      <c r="I123" s="32">
        <f t="shared" si="10"/>
        <v>520411.3</v>
      </c>
      <c r="J123" s="31" t="s">
        <v>12</v>
      </c>
      <c r="M123" s="70"/>
      <c r="N123" s="50"/>
    </row>
    <row r="124" spans="1:14" ht="30" x14ac:dyDescent="0.25">
      <c r="A124" s="30" t="s">
        <v>94</v>
      </c>
      <c r="B124" s="29" t="s">
        <v>158</v>
      </c>
      <c r="C124" s="25" t="s">
        <v>41</v>
      </c>
      <c r="D124" s="35">
        <v>3.6725000000000001E-2</v>
      </c>
      <c r="E124" s="34">
        <v>2710.4</v>
      </c>
      <c r="F124" s="33" t="s">
        <v>377</v>
      </c>
      <c r="G124" s="34">
        <f t="shared" si="9"/>
        <v>99.54</v>
      </c>
      <c r="H124" s="33" t="s">
        <v>377</v>
      </c>
      <c r="I124" s="32">
        <f t="shared" si="10"/>
        <v>112207.6</v>
      </c>
      <c r="J124" s="31" t="s">
        <v>12</v>
      </c>
      <c r="M124" s="70"/>
      <c r="N124" s="50"/>
    </row>
    <row r="125" spans="1:14" ht="60" x14ac:dyDescent="0.25">
      <c r="A125" s="30" t="s">
        <v>369</v>
      </c>
      <c r="B125" s="29" t="s">
        <v>159</v>
      </c>
      <c r="C125" s="25" t="s">
        <v>23</v>
      </c>
      <c r="D125" s="33">
        <v>6.7347000000000004E-2</v>
      </c>
      <c r="E125" s="34">
        <v>38774.32</v>
      </c>
      <c r="F125" s="33" t="s">
        <v>377</v>
      </c>
      <c r="G125" s="34">
        <f t="shared" si="9"/>
        <v>2611.33</v>
      </c>
      <c r="H125" s="33" t="s">
        <v>377</v>
      </c>
      <c r="I125" s="32">
        <f t="shared" si="10"/>
        <v>2943650.5</v>
      </c>
      <c r="J125" s="33" t="s">
        <v>12</v>
      </c>
      <c r="M125" s="70"/>
      <c r="N125" s="50"/>
    </row>
    <row r="126" spans="1:14" ht="30" x14ac:dyDescent="0.25">
      <c r="A126" s="30" t="s">
        <v>337</v>
      </c>
      <c r="B126" s="29" t="s">
        <v>160</v>
      </c>
      <c r="C126" s="25" t="s">
        <v>23</v>
      </c>
      <c r="D126" s="33">
        <v>1.308E-2</v>
      </c>
      <c r="E126" s="34">
        <v>85316.6</v>
      </c>
      <c r="F126" s="33" t="s">
        <v>377</v>
      </c>
      <c r="G126" s="34">
        <f t="shared" si="9"/>
        <v>1115.94</v>
      </c>
      <c r="H126" s="33" t="s">
        <v>377</v>
      </c>
      <c r="I126" s="32">
        <f>G126*$L$96/1000</f>
        <v>1257955.6000000001</v>
      </c>
      <c r="J126" s="31" t="s">
        <v>12</v>
      </c>
      <c r="M126" s="70"/>
      <c r="N126" s="50"/>
    </row>
    <row r="127" spans="1:14" ht="30" x14ac:dyDescent="0.25">
      <c r="A127" s="30" t="s">
        <v>338</v>
      </c>
      <c r="B127" s="29" t="s">
        <v>161</v>
      </c>
      <c r="C127" s="25" t="s">
        <v>23</v>
      </c>
      <c r="D127" s="35">
        <v>6.4400000000000004E-4</v>
      </c>
      <c r="E127" s="34">
        <v>115970.7</v>
      </c>
      <c r="F127" s="33" t="s">
        <v>377</v>
      </c>
      <c r="G127" s="34">
        <f t="shared" si="9"/>
        <v>74.69</v>
      </c>
      <c r="H127" s="33" t="s">
        <v>377</v>
      </c>
      <c r="I127" s="32">
        <f t="shared" ref="I127:I128" si="11">G127*$L$96/1000</f>
        <v>84195.1</v>
      </c>
      <c r="J127" s="31" t="s">
        <v>12</v>
      </c>
      <c r="M127" s="70"/>
      <c r="N127" s="50"/>
    </row>
    <row r="128" spans="1:14" ht="30" x14ac:dyDescent="0.25">
      <c r="A128" s="30" t="s">
        <v>96</v>
      </c>
      <c r="B128" s="29" t="s">
        <v>162</v>
      </c>
      <c r="C128" s="25" t="s">
        <v>23</v>
      </c>
      <c r="D128" s="35">
        <v>6.9499999999999998E-4</v>
      </c>
      <c r="E128" s="34">
        <v>124286.2</v>
      </c>
      <c r="F128" s="33" t="s">
        <v>377</v>
      </c>
      <c r="G128" s="34">
        <f t="shared" si="9"/>
        <v>86.38</v>
      </c>
      <c r="H128" s="33" t="s">
        <v>377</v>
      </c>
      <c r="I128" s="32">
        <f t="shared" si="11"/>
        <v>97372.800000000003</v>
      </c>
      <c r="J128" s="31" t="s">
        <v>12</v>
      </c>
      <c r="M128" s="70"/>
      <c r="N128" s="50"/>
    </row>
    <row r="129" spans="1:14" ht="30" x14ac:dyDescent="0.25">
      <c r="A129" s="30" t="s">
        <v>122</v>
      </c>
      <c r="B129" s="29" t="s">
        <v>163</v>
      </c>
      <c r="C129" s="25" t="s">
        <v>23</v>
      </c>
      <c r="D129" s="25">
        <v>0</v>
      </c>
      <c r="E129" s="25">
        <v>0</v>
      </c>
      <c r="F129" s="25"/>
      <c r="G129" s="25">
        <v>0</v>
      </c>
      <c r="H129" s="25"/>
      <c r="I129" s="25">
        <v>0</v>
      </c>
      <c r="J129" s="25"/>
      <c r="M129" s="70"/>
      <c r="N129" s="50"/>
    </row>
    <row r="130" spans="1:14" ht="60" x14ac:dyDescent="0.25">
      <c r="A130" s="30" t="s">
        <v>219</v>
      </c>
      <c r="B130" s="29" t="s">
        <v>164</v>
      </c>
      <c r="C130" s="25" t="s">
        <v>44</v>
      </c>
      <c r="D130" s="33">
        <v>0.174122</v>
      </c>
      <c r="E130" s="34">
        <v>59124.3</v>
      </c>
      <c r="F130" s="33" t="s">
        <v>12</v>
      </c>
      <c r="G130" s="34">
        <f t="shared" ref="G130:G135" si="12">D130*E130</f>
        <v>10294.84</v>
      </c>
      <c r="H130" s="33" t="s">
        <v>12</v>
      </c>
      <c r="I130" s="32">
        <f>G130*$L$96/1000</f>
        <v>11604971.6</v>
      </c>
      <c r="J130" s="36" t="s">
        <v>12</v>
      </c>
      <c r="M130" s="70"/>
      <c r="N130" s="50"/>
    </row>
    <row r="131" spans="1:14" ht="30" x14ac:dyDescent="0.25">
      <c r="A131" s="30" t="s">
        <v>370</v>
      </c>
      <c r="B131" s="29" t="s">
        <v>165</v>
      </c>
      <c r="C131" s="25" t="s">
        <v>44</v>
      </c>
      <c r="D131" s="35">
        <v>1.0265E-2</v>
      </c>
      <c r="E131" s="34">
        <v>111638.6</v>
      </c>
      <c r="F131" s="33" t="s">
        <v>377</v>
      </c>
      <c r="G131" s="34">
        <f t="shared" si="12"/>
        <v>1145.97</v>
      </c>
      <c r="H131" s="33" t="s">
        <v>377</v>
      </c>
      <c r="I131" s="32">
        <f t="shared" ref="I131:I135" si="13">G131*$L$96/1000</f>
        <v>1291807.3</v>
      </c>
      <c r="J131" s="31" t="s">
        <v>12</v>
      </c>
      <c r="M131" s="70"/>
      <c r="N131" s="50"/>
    </row>
    <row r="132" spans="1:14" ht="45" x14ac:dyDescent="0.25">
      <c r="A132" s="30" t="s">
        <v>101</v>
      </c>
      <c r="B132" s="29" t="s">
        <v>166</v>
      </c>
      <c r="C132" s="25" t="s">
        <v>44</v>
      </c>
      <c r="D132" s="35">
        <v>2.3270000000000001E-3</v>
      </c>
      <c r="E132" s="34">
        <v>219984.1</v>
      </c>
      <c r="F132" s="33" t="s">
        <v>377</v>
      </c>
      <c r="G132" s="34">
        <f t="shared" si="12"/>
        <v>511.9</v>
      </c>
      <c r="H132" s="33" t="s">
        <v>377</v>
      </c>
      <c r="I132" s="32">
        <f t="shared" si="13"/>
        <v>577044.9</v>
      </c>
      <c r="J132" s="31" t="s">
        <v>12</v>
      </c>
      <c r="M132" s="70"/>
      <c r="N132" s="50"/>
    </row>
    <row r="133" spans="1:14" ht="45" x14ac:dyDescent="0.25">
      <c r="A133" s="30" t="s">
        <v>102</v>
      </c>
      <c r="B133" s="29" t="s">
        <v>167</v>
      </c>
      <c r="C133" s="25" t="s">
        <v>44</v>
      </c>
      <c r="D133" s="35">
        <v>4.2999999999999999E-4</v>
      </c>
      <c r="E133" s="34">
        <v>285751</v>
      </c>
      <c r="F133" s="33" t="s">
        <v>377</v>
      </c>
      <c r="G133" s="34">
        <f t="shared" si="12"/>
        <v>122.87</v>
      </c>
      <c r="H133" s="33" t="s">
        <v>377</v>
      </c>
      <c r="I133" s="32">
        <f t="shared" si="13"/>
        <v>138506.6</v>
      </c>
      <c r="J133" s="31" t="s">
        <v>12</v>
      </c>
      <c r="M133" s="70"/>
      <c r="N133" s="50"/>
    </row>
    <row r="134" spans="1:14" ht="30" x14ac:dyDescent="0.25">
      <c r="A134" s="30" t="s">
        <v>103</v>
      </c>
      <c r="B134" s="29" t="s">
        <v>168</v>
      </c>
      <c r="C134" s="25" t="s">
        <v>44</v>
      </c>
      <c r="D134" s="35">
        <v>1.8900000000000001E-4</v>
      </c>
      <c r="E134" s="34">
        <v>343816.1</v>
      </c>
      <c r="F134" s="33" t="s">
        <v>12</v>
      </c>
      <c r="G134" s="34">
        <f t="shared" si="12"/>
        <v>64.98</v>
      </c>
      <c r="H134" s="33" t="s">
        <v>12</v>
      </c>
      <c r="I134" s="32">
        <f t="shared" si="13"/>
        <v>73249.399999999994</v>
      </c>
      <c r="J134" s="31" t="s">
        <v>12</v>
      </c>
      <c r="M134" s="70"/>
      <c r="N134" s="50"/>
    </row>
    <row r="135" spans="1:14" ht="45" x14ac:dyDescent="0.25">
      <c r="A135" s="30" t="s">
        <v>109</v>
      </c>
      <c r="B135" s="29" t="s">
        <v>169</v>
      </c>
      <c r="C135" s="25" t="s">
        <v>44</v>
      </c>
      <c r="D135" s="35">
        <v>4.7199999999999998E-4</v>
      </c>
      <c r="E135" s="34">
        <v>223787.4</v>
      </c>
      <c r="F135" s="33" t="s">
        <v>377</v>
      </c>
      <c r="G135" s="34">
        <f t="shared" si="12"/>
        <v>105.63</v>
      </c>
      <c r="H135" s="33" t="s">
        <v>377</v>
      </c>
      <c r="I135" s="32">
        <f t="shared" si="13"/>
        <v>119072.6</v>
      </c>
      <c r="J135" s="31" t="s">
        <v>12</v>
      </c>
      <c r="M135" s="72"/>
      <c r="N135" s="50"/>
    </row>
    <row r="136" spans="1:14" ht="30" x14ac:dyDescent="0.25">
      <c r="A136" s="30" t="s">
        <v>340</v>
      </c>
      <c r="B136" s="29" t="s">
        <v>170</v>
      </c>
      <c r="C136" s="25" t="s">
        <v>44</v>
      </c>
      <c r="D136" s="25">
        <v>4.0600000000000002E-3</v>
      </c>
      <c r="E136" s="27">
        <v>190739.87</v>
      </c>
      <c r="F136" s="25" t="s">
        <v>12</v>
      </c>
      <c r="G136" s="34">
        <f>I136/$L$142*1000</f>
        <v>775.13</v>
      </c>
      <c r="H136" s="25" t="s">
        <v>12</v>
      </c>
      <c r="I136" s="27">
        <v>873779.34</v>
      </c>
      <c r="J136" s="25" t="s">
        <v>12</v>
      </c>
      <c r="M136" s="70"/>
      <c r="N136" s="50"/>
    </row>
    <row r="137" spans="1:14" x14ac:dyDescent="0.25">
      <c r="A137" s="30" t="s">
        <v>45</v>
      </c>
      <c r="B137" s="29" t="s">
        <v>171</v>
      </c>
      <c r="C137" s="25" t="s">
        <v>12</v>
      </c>
      <c r="D137" s="25" t="s">
        <v>12</v>
      </c>
      <c r="E137" s="25" t="s">
        <v>12</v>
      </c>
      <c r="F137" s="25" t="s">
        <v>12</v>
      </c>
      <c r="G137" s="25" t="s">
        <v>12</v>
      </c>
      <c r="H137" s="25" t="s">
        <v>12</v>
      </c>
      <c r="I137" s="25" t="s">
        <v>12</v>
      </c>
      <c r="J137" s="25" t="s">
        <v>12</v>
      </c>
      <c r="M137" s="70"/>
      <c r="N137" s="50"/>
    </row>
    <row r="138" spans="1:14" ht="30" x14ac:dyDescent="0.25">
      <c r="A138" s="30" t="s">
        <v>371</v>
      </c>
      <c r="B138" s="29" t="s">
        <v>172</v>
      </c>
      <c r="C138" s="25" t="s">
        <v>46</v>
      </c>
      <c r="D138" s="33">
        <v>3.241E-3</v>
      </c>
      <c r="E138" s="34">
        <v>29722.799999999999</v>
      </c>
      <c r="F138" s="33" t="s">
        <v>377</v>
      </c>
      <c r="G138" s="34">
        <f t="shared" ref="G138:G140" si="14">D138*E138</f>
        <v>96.33</v>
      </c>
      <c r="H138" s="33" t="s">
        <v>377</v>
      </c>
      <c r="I138" s="32">
        <f>G138*$L$96/1000</f>
        <v>108589.1</v>
      </c>
      <c r="J138" s="31" t="s">
        <v>12</v>
      </c>
      <c r="M138" s="70"/>
      <c r="N138" s="50"/>
    </row>
    <row r="139" spans="1:14" ht="45" x14ac:dyDescent="0.25">
      <c r="A139" s="30" t="s">
        <v>372</v>
      </c>
      <c r="B139" s="29" t="s">
        <v>173</v>
      </c>
      <c r="C139" s="25" t="s">
        <v>23</v>
      </c>
      <c r="D139" s="33">
        <v>2.7049999999999999E-3</v>
      </c>
      <c r="E139" s="34">
        <v>31412.9</v>
      </c>
      <c r="F139" s="33" t="s">
        <v>377</v>
      </c>
      <c r="G139" s="34">
        <f t="shared" si="14"/>
        <v>84.97</v>
      </c>
      <c r="H139" s="33" t="s">
        <v>377</v>
      </c>
      <c r="I139" s="32">
        <f t="shared" ref="I139:I140" si="15">G139*$L$96/1000</f>
        <v>95783.4</v>
      </c>
      <c r="J139" s="31" t="s">
        <v>12</v>
      </c>
      <c r="M139" s="70"/>
      <c r="N139" s="50"/>
    </row>
    <row r="140" spans="1:14" ht="45" x14ac:dyDescent="0.25">
      <c r="A140" s="30" t="s">
        <v>343</v>
      </c>
      <c r="B140" s="29" t="s">
        <v>174</v>
      </c>
      <c r="C140" s="25" t="s">
        <v>44</v>
      </c>
      <c r="D140" s="33">
        <v>5.6429999999999996E-3</v>
      </c>
      <c r="E140" s="34">
        <v>62784.6</v>
      </c>
      <c r="F140" s="33" t="s">
        <v>377</v>
      </c>
      <c r="G140" s="34">
        <f t="shared" si="14"/>
        <v>354.29</v>
      </c>
      <c r="H140" s="33" t="s">
        <v>377</v>
      </c>
      <c r="I140" s="32">
        <f t="shared" si="15"/>
        <v>399377.3</v>
      </c>
      <c r="J140" s="31" t="s">
        <v>12</v>
      </c>
    </row>
    <row r="141" spans="1:14" x14ac:dyDescent="0.25">
      <c r="A141" s="30" t="s">
        <v>52</v>
      </c>
      <c r="B141" s="29" t="s">
        <v>175</v>
      </c>
      <c r="C141" s="25" t="s">
        <v>49</v>
      </c>
      <c r="D141" s="33" t="s">
        <v>12</v>
      </c>
      <c r="E141" s="33" t="s">
        <v>12</v>
      </c>
      <c r="F141" s="33" t="s">
        <v>12</v>
      </c>
      <c r="G141" s="34">
        <f>I141/1127261*1000</f>
        <v>193.63</v>
      </c>
      <c r="H141" s="33" t="s">
        <v>377</v>
      </c>
      <c r="I141" s="32">
        <v>218272.2</v>
      </c>
      <c r="J141" s="31" t="s">
        <v>12</v>
      </c>
    </row>
    <row r="142" spans="1:14" ht="60" x14ac:dyDescent="0.25">
      <c r="A142" s="30" t="s">
        <v>375</v>
      </c>
      <c r="B142" s="29" t="s">
        <v>176</v>
      </c>
      <c r="C142" s="25" t="s">
        <v>49</v>
      </c>
      <c r="D142" s="25" t="s">
        <v>12</v>
      </c>
      <c r="E142" s="25" t="s">
        <v>12</v>
      </c>
      <c r="F142" s="25" t="s">
        <v>12</v>
      </c>
      <c r="G142" s="27">
        <f>G187</f>
        <v>0</v>
      </c>
      <c r="H142" s="25" t="s">
        <v>12</v>
      </c>
      <c r="I142" s="26">
        <f>I187</f>
        <v>0</v>
      </c>
      <c r="J142" s="25" t="s">
        <v>12</v>
      </c>
      <c r="K142" s="77" t="s">
        <v>378</v>
      </c>
      <c r="L142" s="78">
        <v>1127261</v>
      </c>
    </row>
    <row r="143" spans="1:14" ht="30" x14ac:dyDescent="0.25">
      <c r="A143" s="30" t="s">
        <v>319</v>
      </c>
      <c r="B143" s="29" t="s">
        <v>177</v>
      </c>
      <c r="C143" s="25" t="s">
        <v>14</v>
      </c>
      <c r="D143" s="36"/>
      <c r="E143" s="38"/>
      <c r="F143" s="36" t="s">
        <v>377</v>
      </c>
      <c r="G143" s="38"/>
      <c r="H143" s="36" t="s">
        <v>377</v>
      </c>
      <c r="I143" s="37"/>
      <c r="J143" s="31" t="s">
        <v>12</v>
      </c>
    </row>
    <row r="144" spans="1:14" ht="30" x14ac:dyDescent="0.25">
      <c r="A144" s="30" t="s">
        <v>40</v>
      </c>
      <c r="B144" s="29" t="s">
        <v>178</v>
      </c>
      <c r="C144" s="25" t="s">
        <v>12</v>
      </c>
      <c r="D144" s="25" t="s">
        <v>12</v>
      </c>
      <c r="E144" s="25" t="s">
        <v>12</v>
      </c>
      <c r="F144" s="25" t="s">
        <v>12</v>
      </c>
      <c r="G144" s="25" t="s">
        <v>12</v>
      </c>
      <c r="H144" s="25" t="s">
        <v>12</v>
      </c>
      <c r="I144" s="25" t="s">
        <v>12</v>
      </c>
      <c r="J144" s="25" t="s">
        <v>12</v>
      </c>
    </row>
    <row r="145" spans="1:12" x14ac:dyDescent="0.25">
      <c r="A145" s="30" t="s">
        <v>108</v>
      </c>
      <c r="B145" s="29" t="s">
        <v>181</v>
      </c>
      <c r="C145" s="25" t="s">
        <v>12</v>
      </c>
      <c r="D145" s="25" t="s">
        <v>12</v>
      </c>
      <c r="E145" s="25" t="s">
        <v>12</v>
      </c>
      <c r="F145" s="25" t="s">
        <v>12</v>
      </c>
      <c r="G145" s="25" t="s">
        <v>12</v>
      </c>
      <c r="H145" s="25" t="s">
        <v>12</v>
      </c>
      <c r="I145" s="25" t="s">
        <v>12</v>
      </c>
      <c r="J145" s="25" t="s">
        <v>12</v>
      </c>
    </row>
    <row r="146" spans="1:12" ht="30" x14ac:dyDescent="0.25">
      <c r="A146" s="30" t="s">
        <v>320</v>
      </c>
      <c r="B146" s="29" t="s">
        <v>182</v>
      </c>
      <c r="C146" s="25" t="s">
        <v>41</v>
      </c>
      <c r="D146" s="79"/>
      <c r="E146" s="38"/>
      <c r="F146" s="36" t="s">
        <v>377</v>
      </c>
      <c r="G146" s="38"/>
      <c r="H146" s="36" t="s">
        <v>377</v>
      </c>
      <c r="I146" s="37"/>
      <c r="J146" s="31" t="s">
        <v>12</v>
      </c>
      <c r="L146" s="17"/>
    </row>
    <row r="147" spans="1:12" ht="30" x14ac:dyDescent="0.25">
      <c r="A147" s="30" t="s">
        <v>321</v>
      </c>
      <c r="B147" s="29" t="s">
        <v>179</v>
      </c>
      <c r="C147" s="25" t="s">
        <v>41</v>
      </c>
      <c r="D147" s="79"/>
      <c r="E147" s="38"/>
      <c r="F147" s="36" t="s">
        <v>377</v>
      </c>
      <c r="G147" s="38"/>
      <c r="H147" s="36" t="s">
        <v>377</v>
      </c>
      <c r="I147" s="37"/>
      <c r="J147" s="31" t="s">
        <v>12</v>
      </c>
    </row>
    <row r="148" spans="1:12" ht="30" x14ac:dyDescent="0.25">
      <c r="A148" s="30" t="s">
        <v>322</v>
      </c>
      <c r="B148" s="29" t="s">
        <v>220</v>
      </c>
      <c r="C148" s="25" t="s">
        <v>41</v>
      </c>
      <c r="D148" s="33"/>
      <c r="E148" s="34"/>
      <c r="F148" s="33" t="s">
        <v>377</v>
      </c>
      <c r="G148" s="38"/>
      <c r="H148" s="33" t="s">
        <v>377</v>
      </c>
      <c r="I148" s="32"/>
      <c r="J148" s="31" t="s">
        <v>12</v>
      </c>
    </row>
    <row r="149" spans="1:12" ht="30" x14ac:dyDescent="0.25">
      <c r="A149" s="30" t="s">
        <v>81</v>
      </c>
      <c r="B149" s="29" t="s">
        <v>183</v>
      </c>
      <c r="C149" s="25" t="s">
        <v>41</v>
      </c>
      <c r="D149" s="36"/>
      <c r="E149" s="38"/>
      <c r="F149" s="36" t="s">
        <v>377</v>
      </c>
      <c r="G149" s="38"/>
      <c r="H149" s="36" t="s">
        <v>377</v>
      </c>
      <c r="I149" s="37"/>
      <c r="J149" s="31" t="s">
        <v>12</v>
      </c>
    </row>
    <row r="150" spans="1:12" ht="30" x14ac:dyDescent="0.25">
      <c r="A150" s="30" t="s">
        <v>79</v>
      </c>
      <c r="B150" s="29" t="s">
        <v>221</v>
      </c>
      <c r="C150" s="25" t="s">
        <v>41</v>
      </c>
      <c r="D150" s="33"/>
      <c r="E150" s="34"/>
      <c r="F150" s="33" t="s">
        <v>377</v>
      </c>
      <c r="G150" s="38"/>
      <c r="H150" s="33" t="s">
        <v>377</v>
      </c>
      <c r="I150" s="32"/>
      <c r="J150" s="31" t="s">
        <v>12</v>
      </c>
    </row>
    <row r="151" spans="1:12" ht="30" x14ac:dyDescent="0.25">
      <c r="A151" s="30" t="s">
        <v>80</v>
      </c>
      <c r="B151" s="29" t="s">
        <v>222</v>
      </c>
      <c r="C151" s="25" t="s">
        <v>41</v>
      </c>
      <c r="D151" s="33"/>
      <c r="E151" s="34"/>
      <c r="F151" s="33" t="s">
        <v>377</v>
      </c>
      <c r="G151" s="38"/>
      <c r="H151" s="33" t="s">
        <v>377</v>
      </c>
      <c r="I151" s="32"/>
      <c r="J151" s="31" t="s">
        <v>12</v>
      </c>
    </row>
    <row r="152" spans="1:12" x14ac:dyDescent="0.25">
      <c r="A152" s="30" t="s">
        <v>323</v>
      </c>
      <c r="B152" s="29" t="s">
        <v>184</v>
      </c>
      <c r="C152" s="25" t="s">
        <v>42</v>
      </c>
      <c r="D152" s="79"/>
      <c r="E152" s="38"/>
      <c r="F152" s="36" t="s">
        <v>377</v>
      </c>
      <c r="G152" s="38"/>
      <c r="H152" s="36" t="s">
        <v>377</v>
      </c>
      <c r="I152" s="37"/>
      <c r="J152" s="31" t="s">
        <v>12</v>
      </c>
    </row>
    <row r="153" spans="1:12" x14ac:dyDescent="0.25">
      <c r="A153" s="30" t="s">
        <v>324</v>
      </c>
      <c r="B153" s="29" t="s">
        <v>223</v>
      </c>
      <c r="C153" s="25" t="s">
        <v>19</v>
      </c>
      <c r="D153" s="36"/>
      <c r="E153" s="38"/>
      <c r="F153" s="36" t="s">
        <v>377</v>
      </c>
      <c r="G153" s="38"/>
      <c r="H153" s="36" t="s">
        <v>377</v>
      </c>
      <c r="I153" s="37"/>
      <c r="J153" s="31" t="s">
        <v>12</v>
      </c>
    </row>
    <row r="154" spans="1:12" x14ac:dyDescent="0.25">
      <c r="A154" s="30" t="s">
        <v>325</v>
      </c>
      <c r="B154" s="29" t="s">
        <v>224</v>
      </c>
      <c r="C154" s="25" t="s">
        <v>21</v>
      </c>
      <c r="D154" s="79"/>
      <c r="E154" s="38"/>
      <c r="F154" s="36" t="s">
        <v>377</v>
      </c>
      <c r="G154" s="38"/>
      <c r="H154" s="36" t="s">
        <v>377</v>
      </c>
      <c r="I154" s="37"/>
      <c r="J154" s="31" t="s">
        <v>12</v>
      </c>
    </row>
    <row r="155" spans="1:12" ht="30" x14ac:dyDescent="0.25">
      <c r="A155" s="30" t="s">
        <v>119</v>
      </c>
      <c r="B155" s="29" t="s">
        <v>225</v>
      </c>
      <c r="C155" s="25" t="s">
        <v>43</v>
      </c>
      <c r="D155" s="80"/>
      <c r="E155" s="81"/>
      <c r="F155" s="36" t="s">
        <v>377</v>
      </c>
      <c r="G155" s="38"/>
      <c r="H155" s="36" t="s">
        <v>377</v>
      </c>
      <c r="I155" s="82"/>
      <c r="J155" s="31" t="s">
        <v>12</v>
      </c>
    </row>
    <row r="156" spans="1:12" x14ac:dyDescent="0.25">
      <c r="A156" s="30" t="s">
        <v>326</v>
      </c>
      <c r="B156" s="29" t="s">
        <v>226</v>
      </c>
      <c r="C156" s="25" t="s">
        <v>43</v>
      </c>
      <c r="D156" s="35"/>
      <c r="E156" s="34"/>
      <c r="F156" s="33" t="s">
        <v>377</v>
      </c>
      <c r="G156" s="38"/>
      <c r="H156" s="33" t="s">
        <v>377</v>
      </c>
      <c r="I156" s="32"/>
      <c r="J156" s="31" t="s">
        <v>12</v>
      </c>
    </row>
    <row r="157" spans="1:12" x14ac:dyDescent="0.25">
      <c r="A157" s="30" t="s">
        <v>327</v>
      </c>
      <c r="B157" s="29" t="s">
        <v>227</v>
      </c>
      <c r="C157" s="25" t="s">
        <v>43</v>
      </c>
      <c r="D157" s="33"/>
      <c r="E157" s="34"/>
      <c r="F157" s="33" t="s">
        <v>377</v>
      </c>
      <c r="G157" s="38"/>
      <c r="H157" s="33" t="s">
        <v>377</v>
      </c>
      <c r="I157" s="32"/>
      <c r="J157" s="31" t="s">
        <v>12</v>
      </c>
    </row>
    <row r="158" spans="1:12" x14ac:dyDescent="0.25">
      <c r="A158" s="30" t="s">
        <v>328</v>
      </c>
      <c r="B158" s="29" t="s">
        <v>228</v>
      </c>
      <c r="C158" s="25" t="s">
        <v>43</v>
      </c>
      <c r="D158" s="35"/>
      <c r="E158" s="34"/>
      <c r="F158" s="33" t="s">
        <v>377</v>
      </c>
      <c r="G158" s="34"/>
      <c r="H158" s="33" t="s">
        <v>377</v>
      </c>
      <c r="I158" s="32"/>
      <c r="J158" s="31" t="s">
        <v>12</v>
      </c>
    </row>
    <row r="159" spans="1:12" x14ac:dyDescent="0.25">
      <c r="A159" s="30" t="s">
        <v>329</v>
      </c>
      <c r="B159" s="29" t="s">
        <v>229</v>
      </c>
      <c r="C159" s="25" t="s">
        <v>43</v>
      </c>
      <c r="D159" s="33"/>
      <c r="E159" s="34"/>
      <c r="F159" s="33" t="s">
        <v>377</v>
      </c>
      <c r="G159" s="38"/>
      <c r="H159" s="33" t="s">
        <v>377</v>
      </c>
      <c r="I159" s="32"/>
      <c r="J159" s="31" t="s">
        <v>12</v>
      </c>
    </row>
    <row r="160" spans="1:12" ht="30" x14ac:dyDescent="0.25">
      <c r="A160" s="30" t="s">
        <v>330</v>
      </c>
      <c r="B160" s="29" t="s">
        <v>230</v>
      </c>
      <c r="C160" s="25" t="s">
        <v>43</v>
      </c>
      <c r="D160" s="35"/>
      <c r="E160" s="34"/>
      <c r="F160" s="33" t="s">
        <v>377</v>
      </c>
      <c r="G160" s="38"/>
      <c r="H160" s="33" t="s">
        <v>377</v>
      </c>
      <c r="I160" s="32"/>
      <c r="J160" s="31" t="s">
        <v>12</v>
      </c>
    </row>
    <row r="161" spans="1:10" ht="60" x14ac:dyDescent="0.25">
      <c r="A161" s="30" t="s">
        <v>331</v>
      </c>
      <c r="B161" s="29" t="s">
        <v>231</v>
      </c>
      <c r="C161" s="25" t="s">
        <v>43</v>
      </c>
      <c r="D161" s="33"/>
      <c r="E161" s="34"/>
      <c r="F161" s="33" t="s">
        <v>377</v>
      </c>
      <c r="G161" s="38"/>
      <c r="H161" s="33" t="s">
        <v>377</v>
      </c>
      <c r="I161" s="32"/>
      <c r="J161" s="31" t="s">
        <v>12</v>
      </c>
    </row>
    <row r="162" spans="1:10" x14ac:dyDescent="0.25">
      <c r="A162" s="30" t="s">
        <v>86</v>
      </c>
      <c r="B162" s="29" t="s">
        <v>232</v>
      </c>
      <c r="C162" s="25" t="s">
        <v>43</v>
      </c>
      <c r="D162" s="35"/>
      <c r="E162" s="34"/>
      <c r="F162" s="33" t="s">
        <v>377</v>
      </c>
      <c r="G162" s="38"/>
      <c r="H162" s="33" t="s">
        <v>377</v>
      </c>
      <c r="I162" s="32"/>
      <c r="J162" s="31" t="s">
        <v>12</v>
      </c>
    </row>
    <row r="163" spans="1:10" x14ac:dyDescent="0.25">
      <c r="A163" s="30" t="s">
        <v>87</v>
      </c>
      <c r="B163" s="29" t="s">
        <v>233</v>
      </c>
      <c r="C163" s="25" t="s">
        <v>43</v>
      </c>
      <c r="D163" s="35"/>
      <c r="E163" s="34"/>
      <c r="F163" s="33" t="s">
        <v>377</v>
      </c>
      <c r="G163" s="38"/>
      <c r="H163" s="33" t="s">
        <v>377</v>
      </c>
      <c r="I163" s="32"/>
      <c r="J163" s="31" t="s">
        <v>12</v>
      </c>
    </row>
    <row r="164" spans="1:10" ht="30" x14ac:dyDescent="0.25">
      <c r="A164" s="30" t="s">
        <v>120</v>
      </c>
      <c r="B164" s="29" t="s">
        <v>234</v>
      </c>
      <c r="C164" s="25" t="s">
        <v>41</v>
      </c>
      <c r="D164" s="35"/>
      <c r="E164" s="34"/>
      <c r="F164" s="33" t="s">
        <v>377</v>
      </c>
      <c r="G164" s="38"/>
      <c r="H164" s="33" t="s">
        <v>377</v>
      </c>
      <c r="I164" s="32"/>
      <c r="J164" s="31"/>
    </row>
    <row r="165" spans="1:10" ht="30" x14ac:dyDescent="0.25">
      <c r="A165" s="30" t="s">
        <v>88</v>
      </c>
      <c r="B165" s="29" t="s">
        <v>235</v>
      </c>
      <c r="C165" s="25" t="s">
        <v>41</v>
      </c>
      <c r="D165" s="35"/>
      <c r="E165" s="34"/>
      <c r="F165" s="33" t="s">
        <v>377</v>
      </c>
      <c r="G165" s="38"/>
      <c r="H165" s="33" t="s">
        <v>377</v>
      </c>
      <c r="I165" s="32"/>
      <c r="J165" s="31" t="s">
        <v>12</v>
      </c>
    </row>
    <row r="166" spans="1:10" ht="30" x14ac:dyDescent="0.25">
      <c r="A166" s="30" t="s">
        <v>332</v>
      </c>
      <c r="B166" s="29" t="s">
        <v>236</v>
      </c>
      <c r="C166" s="25" t="s">
        <v>41</v>
      </c>
      <c r="D166" s="36"/>
      <c r="E166" s="38"/>
      <c r="F166" s="36" t="s">
        <v>377</v>
      </c>
      <c r="G166" s="38"/>
      <c r="H166" s="36" t="s">
        <v>377</v>
      </c>
      <c r="I166" s="37"/>
      <c r="J166" s="31" t="s">
        <v>12</v>
      </c>
    </row>
    <row r="167" spans="1:10" ht="30" x14ac:dyDescent="0.25">
      <c r="A167" s="30" t="s">
        <v>333</v>
      </c>
      <c r="B167" s="29" t="s">
        <v>237</v>
      </c>
      <c r="C167" s="25" t="s">
        <v>41</v>
      </c>
      <c r="D167" s="35"/>
      <c r="E167" s="34"/>
      <c r="F167" s="33" t="s">
        <v>377</v>
      </c>
      <c r="G167" s="38"/>
      <c r="H167" s="33" t="s">
        <v>377</v>
      </c>
      <c r="I167" s="32"/>
      <c r="J167" s="31" t="s">
        <v>12</v>
      </c>
    </row>
    <row r="168" spans="1:10" ht="30" x14ac:dyDescent="0.25">
      <c r="A168" s="30" t="s">
        <v>334</v>
      </c>
      <c r="B168" s="29" t="s">
        <v>238</v>
      </c>
      <c r="C168" s="25" t="s">
        <v>41</v>
      </c>
      <c r="D168" s="35"/>
      <c r="E168" s="34"/>
      <c r="F168" s="33" t="s">
        <v>377</v>
      </c>
      <c r="G168" s="38"/>
      <c r="H168" s="33" t="s">
        <v>377</v>
      </c>
      <c r="I168" s="32"/>
      <c r="J168" s="31" t="s">
        <v>12</v>
      </c>
    </row>
    <row r="169" spans="1:10" ht="30" x14ac:dyDescent="0.25">
      <c r="A169" s="30" t="s">
        <v>335</v>
      </c>
      <c r="B169" s="29" t="s">
        <v>239</v>
      </c>
      <c r="C169" s="25" t="s">
        <v>41</v>
      </c>
      <c r="D169" s="35"/>
      <c r="E169" s="34"/>
      <c r="F169" s="33" t="s">
        <v>377</v>
      </c>
      <c r="G169" s="38"/>
      <c r="H169" s="33" t="s">
        <v>377</v>
      </c>
      <c r="I169" s="32"/>
      <c r="J169" s="31" t="s">
        <v>12</v>
      </c>
    </row>
    <row r="170" spans="1:10" ht="30" x14ac:dyDescent="0.25">
      <c r="A170" s="30" t="s">
        <v>94</v>
      </c>
      <c r="B170" s="29" t="s">
        <v>240</v>
      </c>
      <c r="C170" s="25" t="s">
        <v>41</v>
      </c>
      <c r="D170" s="79"/>
      <c r="E170" s="38"/>
      <c r="F170" s="36" t="s">
        <v>377</v>
      </c>
      <c r="G170" s="38"/>
      <c r="H170" s="36" t="s">
        <v>377</v>
      </c>
      <c r="I170" s="37"/>
      <c r="J170" s="31" t="s">
        <v>12</v>
      </c>
    </row>
    <row r="171" spans="1:10" ht="60" x14ac:dyDescent="0.25">
      <c r="A171" s="30" t="s">
        <v>336</v>
      </c>
      <c r="B171" s="29" t="s">
        <v>185</v>
      </c>
      <c r="C171" s="25" t="s">
        <v>23</v>
      </c>
      <c r="D171" s="36"/>
      <c r="E171" s="38"/>
      <c r="F171" s="36" t="s">
        <v>377</v>
      </c>
      <c r="G171" s="38"/>
      <c r="H171" s="36" t="s">
        <v>377</v>
      </c>
      <c r="I171" s="37"/>
      <c r="J171" s="33" t="s">
        <v>12</v>
      </c>
    </row>
    <row r="172" spans="1:10" ht="30" x14ac:dyDescent="0.25">
      <c r="A172" s="30" t="s">
        <v>337</v>
      </c>
      <c r="B172" s="29" t="s">
        <v>186</v>
      </c>
      <c r="C172" s="25" t="s">
        <v>23</v>
      </c>
      <c r="D172" s="33"/>
      <c r="E172" s="34"/>
      <c r="F172" s="33" t="s">
        <v>377</v>
      </c>
      <c r="G172" s="34"/>
      <c r="H172" s="33" t="s">
        <v>377</v>
      </c>
      <c r="I172" s="32"/>
      <c r="J172" s="31" t="s">
        <v>12</v>
      </c>
    </row>
    <row r="173" spans="1:10" ht="30" x14ac:dyDescent="0.25">
      <c r="A173" s="30" t="s">
        <v>338</v>
      </c>
      <c r="B173" s="29" t="s">
        <v>187</v>
      </c>
      <c r="C173" s="25" t="s">
        <v>23</v>
      </c>
      <c r="D173" s="35"/>
      <c r="E173" s="34"/>
      <c r="F173" s="33" t="s">
        <v>377</v>
      </c>
      <c r="G173" s="34"/>
      <c r="H173" s="33" t="s">
        <v>377</v>
      </c>
      <c r="I173" s="32"/>
      <c r="J173" s="31" t="s">
        <v>12</v>
      </c>
    </row>
    <row r="174" spans="1:10" ht="30" x14ac:dyDescent="0.25">
      <c r="A174" s="30" t="s">
        <v>96</v>
      </c>
      <c r="B174" s="29" t="s">
        <v>188</v>
      </c>
      <c r="C174" s="25" t="s">
        <v>23</v>
      </c>
      <c r="D174" s="35"/>
      <c r="E174" s="34"/>
      <c r="F174" s="33" t="s">
        <v>377</v>
      </c>
      <c r="G174" s="34"/>
      <c r="H174" s="33" t="s">
        <v>377</v>
      </c>
      <c r="I174" s="32"/>
      <c r="J174" s="31" t="s">
        <v>12</v>
      </c>
    </row>
    <row r="175" spans="1:10" ht="30" x14ac:dyDescent="0.25">
      <c r="A175" s="30" t="s">
        <v>122</v>
      </c>
      <c r="B175" s="29" t="s">
        <v>189</v>
      </c>
      <c r="C175" s="25" t="s">
        <v>23</v>
      </c>
      <c r="D175" s="25"/>
      <c r="E175" s="25"/>
      <c r="F175" s="25"/>
      <c r="G175" s="25"/>
      <c r="H175" s="25"/>
      <c r="I175" s="25"/>
      <c r="J175" s="25"/>
    </row>
    <row r="176" spans="1:10" ht="60" x14ac:dyDescent="0.25">
      <c r="A176" s="30" t="s">
        <v>219</v>
      </c>
      <c r="B176" s="29" t="s">
        <v>190</v>
      </c>
      <c r="C176" s="25" t="s">
        <v>44</v>
      </c>
      <c r="D176" s="36"/>
      <c r="E176" s="38"/>
      <c r="F176" s="36" t="s">
        <v>12</v>
      </c>
      <c r="G176" s="38"/>
      <c r="H176" s="36" t="s">
        <v>12</v>
      </c>
      <c r="I176" s="37"/>
      <c r="J176" s="36" t="s">
        <v>12</v>
      </c>
    </row>
    <row r="177" spans="1:10" ht="30" x14ac:dyDescent="0.25">
      <c r="A177" s="30" t="s">
        <v>339</v>
      </c>
      <c r="B177" s="29" t="s">
        <v>191</v>
      </c>
      <c r="C177" s="25" t="s">
        <v>44</v>
      </c>
      <c r="D177" s="35"/>
      <c r="E177" s="34"/>
      <c r="F177" s="33" t="s">
        <v>377</v>
      </c>
      <c r="G177" s="34"/>
      <c r="H177" s="33" t="s">
        <v>377</v>
      </c>
      <c r="I177" s="32"/>
      <c r="J177" s="31" t="s">
        <v>12</v>
      </c>
    </row>
    <row r="178" spans="1:10" ht="45" x14ac:dyDescent="0.25">
      <c r="A178" s="30" t="s">
        <v>101</v>
      </c>
      <c r="B178" s="29" t="s">
        <v>192</v>
      </c>
      <c r="C178" s="25" t="s">
        <v>44</v>
      </c>
      <c r="D178" s="35"/>
      <c r="E178" s="34"/>
      <c r="F178" s="33" t="s">
        <v>377</v>
      </c>
      <c r="G178" s="34"/>
      <c r="H178" s="33" t="s">
        <v>377</v>
      </c>
      <c r="I178" s="32"/>
      <c r="J178" s="31" t="s">
        <v>12</v>
      </c>
    </row>
    <row r="179" spans="1:10" ht="45" x14ac:dyDescent="0.25">
      <c r="A179" s="30" t="s">
        <v>102</v>
      </c>
      <c r="B179" s="29" t="s">
        <v>180</v>
      </c>
      <c r="C179" s="25" t="s">
        <v>44</v>
      </c>
      <c r="D179" s="35"/>
      <c r="E179" s="34"/>
      <c r="F179" s="33" t="s">
        <v>377</v>
      </c>
      <c r="G179" s="34"/>
      <c r="H179" s="33" t="s">
        <v>377</v>
      </c>
      <c r="I179" s="32"/>
      <c r="J179" s="31" t="s">
        <v>12</v>
      </c>
    </row>
    <row r="180" spans="1:10" ht="30" x14ac:dyDescent="0.25">
      <c r="A180" s="30" t="s">
        <v>103</v>
      </c>
      <c r="B180" s="29" t="s">
        <v>241</v>
      </c>
      <c r="C180" s="25" t="s">
        <v>44</v>
      </c>
      <c r="D180" s="35"/>
      <c r="E180" s="34"/>
      <c r="F180" s="33" t="s">
        <v>12</v>
      </c>
      <c r="G180" s="34"/>
      <c r="H180" s="33" t="s">
        <v>12</v>
      </c>
      <c r="I180" s="32"/>
      <c r="J180" s="31" t="s">
        <v>12</v>
      </c>
    </row>
    <row r="181" spans="1:10" ht="45" x14ac:dyDescent="0.25">
      <c r="A181" s="30" t="s">
        <v>109</v>
      </c>
      <c r="B181" s="29" t="s">
        <v>242</v>
      </c>
      <c r="C181" s="25" t="s">
        <v>44</v>
      </c>
      <c r="D181" s="35"/>
      <c r="E181" s="34"/>
      <c r="F181" s="33" t="s">
        <v>377</v>
      </c>
      <c r="G181" s="34"/>
      <c r="H181" s="33" t="s">
        <v>377</v>
      </c>
      <c r="I181" s="32"/>
      <c r="J181" s="31" t="s">
        <v>12</v>
      </c>
    </row>
    <row r="182" spans="1:10" ht="30" x14ac:dyDescent="0.25">
      <c r="A182" s="30" t="s">
        <v>340</v>
      </c>
      <c r="B182" s="29" t="s">
        <v>243</v>
      </c>
      <c r="C182" s="25" t="s">
        <v>44</v>
      </c>
      <c r="D182" s="25"/>
      <c r="E182" s="25"/>
      <c r="F182" s="25" t="s">
        <v>12</v>
      </c>
      <c r="G182" s="25"/>
      <c r="H182" s="25" t="s">
        <v>12</v>
      </c>
      <c r="I182" s="25"/>
      <c r="J182" s="25" t="s">
        <v>12</v>
      </c>
    </row>
    <row r="183" spans="1:10" x14ac:dyDescent="0.25">
      <c r="A183" s="30" t="s">
        <v>45</v>
      </c>
      <c r="B183" s="29" t="s">
        <v>193</v>
      </c>
      <c r="C183" s="25" t="s">
        <v>12</v>
      </c>
      <c r="D183" s="25" t="s">
        <v>12</v>
      </c>
      <c r="E183" s="25" t="s">
        <v>12</v>
      </c>
      <c r="F183" s="25" t="s">
        <v>12</v>
      </c>
      <c r="G183" s="25" t="s">
        <v>12</v>
      </c>
      <c r="H183" s="25" t="s">
        <v>12</v>
      </c>
      <c r="I183" s="25" t="s">
        <v>12</v>
      </c>
      <c r="J183" s="25" t="s">
        <v>12</v>
      </c>
    </row>
    <row r="184" spans="1:10" ht="30" x14ac:dyDescent="0.25">
      <c r="A184" s="30" t="s">
        <v>341</v>
      </c>
      <c r="B184" s="29" t="s">
        <v>194</v>
      </c>
      <c r="C184" s="25" t="s">
        <v>46</v>
      </c>
      <c r="D184" s="33"/>
      <c r="E184" s="34"/>
      <c r="F184" s="33" t="s">
        <v>377</v>
      </c>
      <c r="G184" s="34"/>
      <c r="H184" s="33" t="s">
        <v>377</v>
      </c>
      <c r="I184" s="32"/>
      <c r="J184" s="31" t="s">
        <v>12</v>
      </c>
    </row>
    <row r="185" spans="1:10" ht="45" x14ac:dyDescent="0.25">
      <c r="A185" s="30" t="s">
        <v>342</v>
      </c>
      <c r="B185" s="29" t="s">
        <v>195</v>
      </c>
      <c r="C185" s="25" t="s">
        <v>23</v>
      </c>
      <c r="D185" s="33"/>
      <c r="E185" s="34"/>
      <c r="F185" s="33" t="s">
        <v>377</v>
      </c>
      <c r="G185" s="34"/>
      <c r="H185" s="33" t="s">
        <v>377</v>
      </c>
      <c r="I185" s="32"/>
      <c r="J185" s="31" t="s">
        <v>12</v>
      </c>
    </row>
    <row r="186" spans="1:10" ht="45" x14ac:dyDescent="0.25">
      <c r="A186" s="30" t="s">
        <v>343</v>
      </c>
      <c r="B186" s="29" t="s">
        <v>196</v>
      </c>
      <c r="C186" s="25" t="s">
        <v>44</v>
      </c>
      <c r="D186" s="33"/>
      <c r="E186" s="34"/>
      <c r="F186" s="33" t="s">
        <v>377</v>
      </c>
      <c r="G186" s="34"/>
      <c r="H186" s="33" t="s">
        <v>377</v>
      </c>
      <c r="I186" s="32"/>
      <c r="J186" s="31" t="s">
        <v>12</v>
      </c>
    </row>
    <row r="187" spans="1:10" x14ac:dyDescent="0.25">
      <c r="A187" s="30" t="s">
        <v>317</v>
      </c>
      <c r="B187" s="29" t="s">
        <v>197</v>
      </c>
      <c r="C187" s="25" t="s">
        <v>49</v>
      </c>
      <c r="D187" s="33" t="s">
        <v>12</v>
      </c>
      <c r="E187" s="33" t="s">
        <v>12</v>
      </c>
      <c r="F187" s="33" t="s">
        <v>12</v>
      </c>
      <c r="G187" s="34"/>
      <c r="H187" s="33" t="s">
        <v>377</v>
      </c>
      <c r="I187" s="32"/>
      <c r="J187" s="31" t="s">
        <v>12</v>
      </c>
    </row>
    <row r="188" spans="1:10" ht="39" customHeight="1" x14ac:dyDescent="0.25">
      <c r="A188" s="30" t="s">
        <v>129</v>
      </c>
      <c r="B188" s="25">
        <v>46</v>
      </c>
      <c r="C188" s="30" t="s">
        <v>49</v>
      </c>
      <c r="D188" s="25" t="s">
        <v>12</v>
      </c>
      <c r="E188" s="25" t="s">
        <v>12</v>
      </c>
      <c r="F188" s="25" t="s">
        <v>12</v>
      </c>
      <c r="G188" s="25">
        <v>0</v>
      </c>
      <c r="H188" s="25" t="s">
        <v>12</v>
      </c>
      <c r="I188" s="25">
        <v>0</v>
      </c>
      <c r="J188" s="25">
        <v>0</v>
      </c>
    </row>
    <row r="189" spans="1:10" ht="30" x14ac:dyDescent="0.25">
      <c r="A189" s="30" t="s">
        <v>344</v>
      </c>
      <c r="B189" s="29" t="s">
        <v>198</v>
      </c>
      <c r="C189" s="25" t="s">
        <v>14</v>
      </c>
      <c r="D189" s="25">
        <v>0</v>
      </c>
      <c r="E189" s="25">
        <v>0</v>
      </c>
      <c r="F189" s="25" t="s">
        <v>12</v>
      </c>
      <c r="G189" s="25">
        <v>0</v>
      </c>
      <c r="H189" s="25" t="s">
        <v>12</v>
      </c>
      <c r="I189" s="25">
        <v>0</v>
      </c>
      <c r="J189" s="25" t="s">
        <v>12</v>
      </c>
    </row>
    <row r="190" spans="1:10" ht="30" x14ac:dyDescent="0.25">
      <c r="A190" s="30" t="s">
        <v>40</v>
      </c>
      <c r="B190" s="29" t="s">
        <v>199</v>
      </c>
      <c r="C190" s="25" t="s">
        <v>12</v>
      </c>
      <c r="D190" s="25" t="s">
        <v>12</v>
      </c>
      <c r="E190" s="25" t="s">
        <v>12</v>
      </c>
      <c r="F190" s="25" t="s">
        <v>12</v>
      </c>
      <c r="G190" s="25" t="s">
        <v>12</v>
      </c>
      <c r="H190" s="25" t="s">
        <v>12</v>
      </c>
      <c r="I190" s="25" t="s">
        <v>12</v>
      </c>
      <c r="J190" s="25" t="s">
        <v>12</v>
      </c>
    </row>
    <row r="191" spans="1:10" x14ac:dyDescent="0.25">
      <c r="A191" s="30" t="s">
        <v>108</v>
      </c>
      <c r="B191" s="29" t="s">
        <v>200</v>
      </c>
      <c r="C191" s="25" t="s">
        <v>12</v>
      </c>
      <c r="D191" s="25" t="s">
        <v>12</v>
      </c>
      <c r="E191" s="25" t="s">
        <v>12</v>
      </c>
      <c r="F191" s="25" t="s">
        <v>12</v>
      </c>
      <c r="G191" s="25" t="s">
        <v>12</v>
      </c>
      <c r="H191" s="25" t="s">
        <v>12</v>
      </c>
      <c r="I191" s="25" t="s">
        <v>12</v>
      </c>
      <c r="J191" s="25" t="s">
        <v>12</v>
      </c>
    </row>
    <row r="192" spans="1:10" ht="30" x14ac:dyDescent="0.25">
      <c r="A192" s="30" t="s">
        <v>320</v>
      </c>
      <c r="B192" s="29" t="s">
        <v>246</v>
      </c>
      <c r="C192" s="25" t="s">
        <v>41</v>
      </c>
      <c r="D192" s="25">
        <v>0</v>
      </c>
      <c r="E192" s="25">
        <v>0</v>
      </c>
      <c r="F192" s="25" t="s">
        <v>12</v>
      </c>
      <c r="G192" s="25">
        <v>0</v>
      </c>
      <c r="H192" s="25" t="s">
        <v>12</v>
      </c>
      <c r="I192" s="25">
        <v>0</v>
      </c>
      <c r="J192" s="25" t="s">
        <v>12</v>
      </c>
    </row>
    <row r="193" spans="1:10" ht="30" x14ac:dyDescent="0.25">
      <c r="A193" s="30" t="s">
        <v>321</v>
      </c>
      <c r="B193" s="29" t="s">
        <v>247</v>
      </c>
      <c r="C193" s="25" t="s">
        <v>41</v>
      </c>
      <c r="D193" s="25">
        <v>0</v>
      </c>
      <c r="E193" s="25">
        <v>0</v>
      </c>
      <c r="F193" s="25" t="s">
        <v>12</v>
      </c>
      <c r="G193" s="25">
        <v>0</v>
      </c>
      <c r="H193" s="25" t="s">
        <v>12</v>
      </c>
      <c r="I193" s="25">
        <v>0</v>
      </c>
      <c r="J193" s="25" t="s">
        <v>12</v>
      </c>
    </row>
    <row r="194" spans="1:10" ht="30" x14ac:dyDescent="0.25">
      <c r="A194" s="30" t="s">
        <v>322</v>
      </c>
      <c r="B194" s="29" t="s">
        <v>248</v>
      </c>
      <c r="C194" s="25" t="s">
        <v>41</v>
      </c>
      <c r="D194" s="25">
        <v>0</v>
      </c>
      <c r="E194" s="25">
        <v>0</v>
      </c>
      <c r="F194" s="25" t="s">
        <v>12</v>
      </c>
      <c r="G194" s="25">
        <v>0</v>
      </c>
      <c r="H194" s="25" t="s">
        <v>12</v>
      </c>
      <c r="I194" s="25">
        <v>0</v>
      </c>
      <c r="J194" s="25" t="s">
        <v>12</v>
      </c>
    </row>
    <row r="195" spans="1:10" ht="30" x14ac:dyDescent="0.25">
      <c r="A195" s="30" t="s">
        <v>81</v>
      </c>
      <c r="B195" s="29" t="s">
        <v>249</v>
      </c>
      <c r="C195" s="25" t="s">
        <v>41</v>
      </c>
      <c r="D195" s="25">
        <v>0</v>
      </c>
      <c r="E195" s="25">
        <v>0</v>
      </c>
      <c r="F195" s="25" t="s">
        <v>12</v>
      </c>
      <c r="G195" s="25">
        <v>0</v>
      </c>
      <c r="H195" s="25" t="s">
        <v>12</v>
      </c>
      <c r="I195" s="25">
        <v>0</v>
      </c>
      <c r="J195" s="25" t="s">
        <v>12</v>
      </c>
    </row>
    <row r="196" spans="1:10" ht="30" x14ac:dyDescent="0.25">
      <c r="A196" s="30" t="s">
        <v>79</v>
      </c>
      <c r="B196" s="29" t="s">
        <v>250</v>
      </c>
      <c r="C196" s="25" t="s">
        <v>41</v>
      </c>
      <c r="D196" s="25">
        <v>0</v>
      </c>
      <c r="E196" s="25">
        <v>0</v>
      </c>
      <c r="F196" s="25" t="s">
        <v>12</v>
      </c>
      <c r="G196" s="25">
        <v>0</v>
      </c>
      <c r="H196" s="25" t="s">
        <v>12</v>
      </c>
      <c r="I196" s="25">
        <v>0</v>
      </c>
      <c r="J196" s="25" t="s">
        <v>12</v>
      </c>
    </row>
    <row r="197" spans="1:10" ht="30" x14ac:dyDescent="0.25">
      <c r="A197" s="30" t="s">
        <v>80</v>
      </c>
      <c r="B197" s="29" t="s">
        <v>251</v>
      </c>
      <c r="C197" s="25" t="s">
        <v>41</v>
      </c>
      <c r="D197" s="25">
        <v>0</v>
      </c>
      <c r="E197" s="25">
        <v>0</v>
      </c>
      <c r="F197" s="25" t="s">
        <v>12</v>
      </c>
      <c r="G197" s="25">
        <v>0</v>
      </c>
      <c r="H197" s="25" t="s">
        <v>12</v>
      </c>
      <c r="I197" s="25">
        <v>0</v>
      </c>
      <c r="J197" s="25" t="s">
        <v>12</v>
      </c>
    </row>
    <row r="198" spans="1:10" x14ac:dyDescent="0.25">
      <c r="A198" s="30" t="s">
        <v>345</v>
      </c>
      <c r="B198" s="29" t="s">
        <v>252</v>
      </c>
      <c r="C198" s="25" t="s">
        <v>42</v>
      </c>
      <c r="D198" s="25">
        <v>0</v>
      </c>
      <c r="E198" s="25">
        <v>0</v>
      </c>
      <c r="F198" s="25" t="s">
        <v>12</v>
      </c>
      <c r="G198" s="25">
        <v>0</v>
      </c>
      <c r="H198" s="25" t="s">
        <v>12</v>
      </c>
      <c r="I198" s="25">
        <v>0</v>
      </c>
      <c r="J198" s="25" t="s">
        <v>12</v>
      </c>
    </row>
    <row r="199" spans="1:10" x14ac:dyDescent="0.25">
      <c r="A199" s="30" t="s">
        <v>324</v>
      </c>
      <c r="B199" s="29" t="s">
        <v>253</v>
      </c>
      <c r="C199" s="25" t="s">
        <v>19</v>
      </c>
      <c r="D199" s="25">
        <v>0</v>
      </c>
      <c r="E199" s="25">
        <v>0</v>
      </c>
      <c r="F199" s="25" t="s">
        <v>12</v>
      </c>
      <c r="G199" s="25">
        <v>0</v>
      </c>
      <c r="H199" s="25" t="s">
        <v>12</v>
      </c>
      <c r="I199" s="25">
        <v>0</v>
      </c>
      <c r="J199" s="25" t="s">
        <v>12</v>
      </c>
    </row>
    <row r="200" spans="1:10" x14ac:dyDescent="0.25">
      <c r="A200" s="30" t="s">
        <v>346</v>
      </c>
      <c r="B200" s="29" t="s">
        <v>254</v>
      </c>
      <c r="C200" s="25" t="s">
        <v>21</v>
      </c>
      <c r="D200" s="25">
        <v>0</v>
      </c>
      <c r="E200" s="25">
        <v>0</v>
      </c>
      <c r="F200" s="25" t="s">
        <v>12</v>
      </c>
      <c r="G200" s="25">
        <v>0</v>
      </c>
      <c r="H200" s="25" t="s">
        <v>12</v>
      </c>
      <c r="I200" s="25">
        <v>0</v>
      </c>
      <c r="J200" s="25" t="s">
        <v>12</v>
      </c>
    </row>
    <row r="201" spans="1:10" ht="30" x14ac:dyDescent="0.25">
      <c r="A201" s="30" t="s">
        <v>119</v>
      </c>
      <c r="B201" s="29" t="s">
        <v>255</v>
      </c>
      <c r="C201" s="25" t="s">
        <v>43</v>
      </c>
      <c r="D201" s="25">
        <v>0</v>
      </c>
      <c r="E201" s="25">
        <v>0</v>
      </c>
      <c r="F201" s="25" t="s">
        <v>12</v>
      </c>
      <c r="G201" s="25">
        <v>0</v>
      </c>
      <c r="H201" s="25" t="s">
        <v>12</v>
      </c>
      <c r="I201" s="25">
        <v>0</v>
      </c>
      <c r="J201" s="25">
        <v>0</v>
      </c>
    </row>
    <row r="202" spans="1:10" x14ac:dyDescent="0.25">
      <c r="A202" s="30" t="s">
        <v>347</v>
      </c>
      <c r="B202" s="29" t="s">
        <v>256</v>
      </c>
      <c r="C202" s="25" t="s">
        <v>43</v>
      </c>
      <c r="D202" s="25">
        <v>0</v>
      </c>
      <c r="E202" s="25">
        <v>0</v>
      </c>
      <c r="F202" s="25" t="s">
        <v>12</v>
      </c>
      <c r="G202" s="25">
        <v>0</v>
      </c>
      <c r="H202" s="25" t="s">
        <v>12</v>
      </c>
      <c r="I202" s="25">
        <v>0</v>
      </c>
      <c r="J202" s="25" t="s">
        <v>12</v>
      </c>
    </row>
    <row r="203" spans="1:10" x14ac:dyDescent="0.25">
      <c r="A203" s="30" t="s">
        <v>348</v>
      </c>
      <c r="B203" s="29" t="s">
        <v>257</v>
      </c>
      <c r="C203" s="25" t="s">
        <v>43</v>
      </c>
      <c r="D203" s="25">
        <v>0</v>
      </c>
      <c r="E203" s="25">
        <v>0</v>
      </c>
      <c r="F203" s="25" t="s">
        <v>12</v>
      </c>
      <c r="G203" s="25">
        <v>0</v>
      </c>
      <c r="H203" s="25" t="s">
        <v>12</v>
      </c>
      <c r="I203" s="25">
        <v>0</v>
      </c>
      <c r="J203" s="25" t="s">
        <v>12</v>
      </c>
    </row>
    <row r="204" spans="1:10" x14ac:dyDescent="0.25">
      <c r="A204" s="30" t="s">
        <v>328</v>
      </c>
      <c r="B204" s="29" t="s">
        <v>258</v>
      </c>
      <c r="C204" s="25" t="s">
        <v>43</v>
      </c>
      <c r="D204" s="25">
        <v>0</v>
      </c>
      <c r="E204" s="25">
        <v>0</v>
      </c>
      <c r="F204" s="25" t="s">
        <v>12</v>
      </c>
      <c r="G204" s="25">
        <v>0</v>
      </c>
      <c r="H204" s="25" t="s">
        <v>12</v>
      </c>
      <c r="I204" s="25">
        <v>0</v>
      </c>
      <c r="J204" s="25" t="s">
        <v>12</v>
      </c>
    </row>
    <row r="205" spans="1:10" x14ac:dyDescent="0.25">
      <c r="A205" s="30" t="s">
        <v>329</v>
      </c>
      <c r="B205" s="29" t="s">
        <v>259</v>
      </c>
      <c r="C205" s="25" t="s">
        <v>43</v>
      </c>
      <c r="D205" s="25">
        <v>0</v>
      </c>
      <c r="E205" s="25">
        <v>0</v>
      </c>
      <c r="F205" s="25" t="s">
        <v>12</v>
      </c>
      <c r="G205" s="25">
        <v>0</v>
      </c>
      <c r="H205" s="25" t="s">
        <v>12</v>
      </c>
      <c r="I205" s="25">
        <v>0</v>
      </c>
      <c r="J205" s="25" t="s">
        <v>12</v>
      </c>
    </row>
    <row r="206" spans="1:10" ht="30" x14ac:dyDescent="0.25">
      <c r="A206" s="30" t="s">
        <v>330</v>
      </c>
      <c r="B206" s="29" t="s">
        <v>260</v>
      </c>
      <c r="C206" s="25" t="s">
        <v>43</v>
      </c>
      <c r="D206" s="25">
        <v>0</v>
      </c>
      <c r="E206" s="25">
        <v>0</v>
      </c>
      <c r="F206" s="25" t="s">
        <v>12</v>
      </c>
      <c r="G206" s="25">
        <v>0</v>
      </c>
      <c r="H206" s="25" t="s">
        <v>12</v>
      </c>
      <c r="I206" s="25">
        <v>0</v>
      </c>
      <c r="J206" s="25" t="s">
        <v>12</v>
      </c>
    </row>
    <row r="207" spans="1:10" ht="60" x14ac:dyDescent="0.25">
      <c r="A207" s="30" t="s">
        <v>331</v>
      </c>
      <c r="B207" s="29" t="s">
        <v>261</v>
      </c>
      <c r="C207" s="25" t="s">
        <v>43</v>
      </c>
      <c r="D207" s="25">
        <v>0</v>
      </c>
      <c r="E207" s="25">
        <v>0</v>
      </c>
      <c r="F207" s="25" t="s">
        <v>12</v>
      </c>
      <c r="G207" s="25">
        <v>0</v>
      </c>
      <c r="H207" s="25" t="s">
        <v>12</v>
      </c>
      <c r="I207" s="25">
        <v>0</v>
      </c>
      <c r="J207" s="25" t="s">
        <v>12</v>
      </c>
    </row>
    <row r="208" spans="1:10" x14ac:dyDescent="0.25">
      <c r="A208" s="30" t="s">
        <v>86</v>
      </c>
      <c r="B208" s="29" t="s">
        <v>262</v>
      </c>
      <c r="C208" s="25" t="s">
        <v>43</v>
      </c>
      <c r="D208" s="25">
        <v>0</v>
      </c>
      <c r="E208" s="25">
        <v>0</v>
      </c>
      <c r="F208" s="25">
        <v>0</v>
      </c>
      <c r="G208" s="25">
        <v>0</v>
      </c>
      <c r="H208" s="25">
        <v>0</v>
      </c>
      <c r="I208" s="25">
        <v>0</v>
      </c>
      <c r="J208" s="25">
        <v>0</v>
      </c>
    </row>
    <row r="209" spans="1:10" x14ac:dyDescent="0.25">
      <c r="A209" s="30" t="s">
        <v>87</v>
      </c>
      <c r="B209" s="29" t="s">
        <v>263</v>
      </c>
      <c r="C209" s="25" t="s">
        <v>43</v>
      </c>
      <c r="D209" s="25">
        <v>0</v>
      </c>
      <c r="E209" s="25">
        <v>0</v>
      </c>
      <c r="F209" s="25">
        <v>0</v>
      </c>
      <c r="G209" s="25">
        <v>0</v>
      </c>
      <c r="H209" s="25">
        <v>0</v>
      </c>
      <c r="I209" s="25">
        <v>0</v>
      </c>
      <c r="J209" s="25">
        <v>0</v>
      </c>
    </row>
    <row r="210" spans="1:10" ht="30" x14ac:dyDescent="0.25">
      <c r="A210" s="30" t="s">
        <v>120</v>
      </c>
      <c r="B210" s="29" t="s">
        <v>264</v>
      </c>
      <c r="C210" s="25" t="s">
        <v>41</v>
      </c>
      <c r="D210" s="25">
        <v>0</v>
      </c>
      <c r="E210" s="25">
        <v>0</v>
      </c>
      <c r="F210" s="25">
        <v>0</v>
      </c>
      <c r="G210" s="25">
        <v>0</v>
      </c>
      <c r="H210" s="25">
        <v>0</v>
      </c>
      <c r="I210" s="25">
        <v>0</v>
      </c>
      <c r="J210" s="25">
        <v>0</v>
      </c>
    </row>
    <row r="211" spans="1:10" ht="30" x14ac:dyDescent="0.25">
      <c r="A211" s="30" t="s">
        <v>88</v>
      </c>
      <c r="B211" s="29" t="s">
        <v>265</v>
      </c>
      <c r="C211" s="25" t="s">
        <v>41</v>
      </c>
      <c r="D211" s="25">
        <v>0</v>
      </c>
      <c r="E211" s="25">
        <v>0</v>
      </c>
      <c r="F211" s="25">
        <v>0</v>
      </c>
      <c r="G211" s="25">
        <v>0</v>
      </c>
      <c r="H211" s="25">
        <v>0</v>
      </c>
      <c r="I211" s="25">
        <v>0</v>
      </c>
      <c r="J211" s="25">
        <v>0</v>
      </c>
    </row>
    <row r="212" spans="1:10" ht="30" x14ac:dyDescent="0.25">
      <c r="A212" s="30" t="s">
        <v>332</v>
      </c>
      <c r="B212" s="29" t="s">
        <v>266</v>
      </c>
      <c r="C212" s="25" t="s">
        <v>41</v>
      </c>
      <c r="D212" s="25">
        <v>0</v>
      </c>
      <c r="E212" s="25">
        <v>0</v>
      </c>
      <c r="F212" s="25" t="s">
        <v>12</v>
      </c>
      <c r="G212" s="25">
        <v>0</v>
      </c>
      <c r="H212" s="25" t="s">
        <v>12</v>
      </c>
      <c r="I212" s="25">
        <v>0</v>
      </c>
      <c r="J212" s="25" t="s">
        <v>12</v>
      </c>
    </row>
    <row r="213" spans="1:10" ht="30" x14ac:dyDescent="0.25">
      <c r="A213" s="30" t="s">
        <v>333</v>
      </c>
      <c r="B213" s="29" t="s">
        <v>267</v>
      </c>
      <c r="C213" s="25" t="s">
        <v>41</v>
      </c>
      <c r="D213" s="25">
        <v>0</v>
      </c>
      <c r="E213" s="25">
        <v>0</v>
      </c>
      <c r="F213" s="25">
        <v>0</v>
      </c>
      <c r="G213" s="25">
        <v>0</v>
      </c>
      <c r="H213" s="25">
        <v>0</v>
      </c>
      <c r="I213" s="25">
        <v>0</v>
      </c>
      <c r="J213" s="25">
        <v>0</v>
      </c>
    </row>
    <row r="214" spans="1:10" ht="30" x14ac:dyDescent="0.25">
      <c r="A214" s="30" t="s">
        <v>349</v>
      </c>
      <c r="B214" s="29" t="s">
        <v>268</v>
      </c>
      <c r="C214" s="25" t="s">
        <v>41</v>
      </c>
      <c r="D214" s="25">
        <v>0</v>
      </c>
      <c r="E214" s="25">
        <v>0</v>
      </c>
      <c r="F214" s="25">
        <v>0</v>
      </c>
      <c r="G214" s="25">
        <v>0</v>
      </c>
      <c r="H214" s="25">
        <v>0</v>
      </c>
      <c r="I214" s="25">
        <v>0</v>
      </c>
      <c r="J214" s="25">
        <v>0</v>
      </c>
    </row>
    <row r="215" spans="1:10" ht="30" x14ac:dyDescent="0.25">
      <c r="A215" s="30" t="s">
        <v>335</v>
      </c>
      <c r="B215" s="29" t="s">
        <v>269</v>
      </c>
      <c r="C215" s="25" t="s">
        <v>41</v>
      </c>
      <c r="D215" s="25">
        <v>0</v>
      </c>
      <c r="E215" s="25">
        <v>0</v>
      </c>
      <c r="F215" s="25">
        <v>0</v>
      </c>
      <c r="G215" s="25">
        <v>0</v>
      </c>
      <c r="H215" s="25">
        <v>0</v>
      </c>
      <c r="I215" s="25">
        <v>0</v>
      </c>
      <c r="J215" s="25">
        <v>0</v>
      </c>
    </row>
    <row r="216" spans="1:10" ht="30" x14ac:dyDescent="0.25">
      <c r="A216" s="30" t="s">
        <v>94</v>
      </c>
      <c r="B216" s="29" t="s">
        <v>270</v>
      </c>
      <c r="C216" s="25" t="s">
        <v>41</v>
      </c>
      <c r="D216" s="25">
        <v>0</v>
      </c>
      <c r="E216" s="25">
        <v>0</v>
      </c>
      <c r="F216" s="25">
        <v>0</v>
      </c>
      <c r="G216" s="25">
        <v>0</v>
      </c>
      <c r="H216" s="25">
        <v>0</v>
      </c>
      <c r="I216" s="25">
        <v>0</v>
      </c>
      <c r="J216" s="25">
        <v>0</v>
      </c>
    </row>
    <row r="217" spans="1:10" ht="60" x14ac:dyDescent="0.25">
      <c r="A217" s="30" t="s">
        <v>336</v>
      </c>
      <c r="B217" s="29" t="s">
        <v>201</v>
      </c>
      <c r="C217" s="25" t="s">
        <v>23</v>
      </c>
      <c r="D217" s="25">
        <v>0</v>
      </c>
      <c r="E217" s="25">
        <v>0</v>
      </c>
      <c r="F217" s="25" t="s">
        <v>12</v>
      </c>
      <c r="G217" s="25">
        <v>0</v>
      </c>
      <c r="H217" s="25" t="s">
        <v>12</v>
      </c>
      <c r="I217" s="25">
        <v>0</v>
      </c>
      <c r="J217" s="25" t="s">
        <v>12</v>
      </c>
    </row>
    <row r="218" spans="1:10" ht="30" x14ac:dyDescent="0.25">
      <c r="A218" s="30" t="s">
        <v>337</v>
      </c>
      <c r="B218" s="29" t="s">
        <v>202</v>
      </c>
      <c r="C218" s="25" t="s">
        <v>23</v>
      </c>
      <c r="D218" s="25">
        <v>0</v>
      </c>
      <c r="E218" s="25">
        <v>0</v>
      </c>
      <c r="F218" s="25" t="s">
        <v>12</v>
      </c>
      <c r="G218" s="25">
        <v>0</v>
      </c>
      <c r="H218" s="25" t="s">
        <v>12</v>
      </c>
      <c r="I218" s="25">
        <v>0</v>
      </c>
      <c r="J218" s="25" t="s">
        <v>12</v>
      </c>
    </row>
    <row r="219" spans="1:10" ht="30" x14ac:dyDescent="0.25">
      <c r="A219" s="30" t="s">
        <v>350</v>
      </c>
      <c r="B219" s="29" t="s">
        <v>203</v>
      </c>
      <c r="C219" s="25" t="s">
        <v>23</v>
      </c>
      <c r="D219" s="25">
        <v>0</v>
      </c>
      <c r="E219" s="25">
        <v>0</v>
      </c>
      <c r="F219" s="25" t="s">
        <v>12</v>
      </c>
      <c r="G219" s="25">
        <v>0</v>
      </c>
      <c r="H219" s="25" t="s">
        <v>12</v>
      </c>
      <c r="I219" s="25">
        <v>0</v>
      </c>
      <c r="J219" s="25" t="s">
        <v>12</v>
      </c>
    </row>
    <row r="220" spans="1:10" ht="30" x14ac:dyDescent="0.25">
      <c r="A220" s="30" t="s">
        <v>96</v>
      </c>
      <c r="B220" s="29" t="s">
        <v>204</v>
      </c>
      <c r="C220" s="25" t="s">
        <v>23</v>
      </c>
      <c r="D220" s="25">
        <v>0</v>
      </c>
      <c r="E220" s="25">
        <v>0</v>
      </c>
      <c r="F220" s="25">
        <v>0</v>
      </c>
      <c r="G220" s="25">
        <v>0</v>
      </c>
      <c r="H220" s="25">
        <v>0</v>
      </c>
      <c r="I220" s="25">
        <v>0</v>
      </c>
      <c r="J220" s="25">
        <v>0</v>
      </c>
    </row>
    <row r="221" spans="1:10" ht="30" x14ac:dyDescent="0.25">
      <c r="A221" s="30" t="s">
        <v>122</v>
      </c>
      <c r="B221" s="29" t="s">
        <v>205</v>
      </c>
      <c r="C221" s="25" t="s">
        <v>23</v>
      </c>
      <c r="D221" s="25">
        <v>0</v>
      </c>
      <c r="E221" s="25">
        <v>0</v>
      </c>
      <c r="F221" s="25">
        <v>0</v>
      </c>
      <c r="G221" s="25">
        <v>0</v>
      </c>
      <c r="H221" s="25">
        <v>0</v>
      </c>
      <c r="I221" s="25">
        <v>0</v>
      </c>
      <c r="J221" s="25">
        <v>0</v>
      </c>
    </row>
    <row r="222" spans="1:10" ht="60" x14ac:dyDescent="0.25">
      <c r="A222" s="30" t="s">
        <v>219</v>
      </c>
      <c r="B222" s="29" t="s">
        <v>206</v>
      </c>
      <c r="C222" s="25" t="s">
        <v>44</v>
      </c>
      <c r="D222" s="25">
        <v>0</v>
      </c>
      <c r="E222" s="25">
        <v>0</v>
      </c>
      <c r="F222" s="25" t="s">
        <v>12</v>
      </c>
      <c r="G222" s="25">
        <v>0</v>
      </c>
      <c r="H222" s="25" t="s">
        <v>12</v>
      </c>
      <c r="I222" s="25">
        <v>0</v>
      </c>
      <c r="J222" s="25" t="s">
        <v>12</v>
      </c>
    </row>
    <row r="223" spans="1:10" ht="30" x14ac:dyDescent="0.25">
      <c r="A223" s="30" t="s">
        <v>339</v>
      </c>
      <c r="B223" s="29" t="s">
        <v>207</v>
      </c>
      <c r="C223" s="25" t="s">
        <v>44</v>
      </c>
      <c r="D223" s="25">
        <v>0</v>
      </c>
      <c r="E223" s="25">
        <v>0</v>
      </c>
      <c r="F223" s="25" t="s">
        <v>12</v>
      </c>
      <c r="G223" s="25">
        <v>0</v>
      </c>
      <c r="H223" s="25" t="s">
        <v>12</v>
      </c>
      <c r="I223" s="25">
        <v>0</v>
      </c>
      <c r="J223" s="25" t="s">
        <v>12</v>
      </c>
    </row>
    <row r="224" spans="1:10" ht="45" x14ac:dyDescent="0.25">
      <c r="A224" s="30" t="s">
        <v>101</v>
      </c>
      <c r="B224" s="29" t="s">
        <v>208</v>
      </c>
      <c r="C224" s="25" t="s">
        <v>44</v>
      </c>
      <c r="D224" s="25">
        <v>0</v>
      </c>
      <c r="E224" s="25">
        <v>0</v>
      </c>
      <c r="F224" s="25">
        <v>0</v>
      </c>
      <c r="G224" s="25">
        <v>0</v>
      </c>
      <c r="H224" s="25">
        <v>0</v>
      </c>
      <c r="I224" s="25">
        <v>0</v>
      </c>
      <c r="J224" s="25">
        <v>0</v>
      </c>
    </row>
    <row r="225" spans="1:10" ht="45" x14ac:dyDescent="0.25">
      <c r="A225" s="30" t="s">
        <v>102</v>
      </c>
      <c r="B225" s="29" t="s">
        <v>209</v>
      </c>
      <c r="C225" s="25" t="s">
        <v>44</v>
      </c>
      <c r="D225" s="25">
        <v>0</v>
      </c>
      <c r="E225" s="25">
        <v>0</v>
      </c>
      <c r="F225" s="25">
        <v>0</v>
      </c>
      <c r="G225" s="25">
        <v>0</v>
      </c>
      <c r="H225" s="25">
        <v>0</v>
      </c>
      <c r="I225" s="25">
        <v>0</v>
      </c>
      <c r="J225" s="25">
        <v>0</v>
      </c>
    </row>
    <row r="226" spans="1:10" ht="30" x14ac:dyDescent="0.25">
      <c r="A226" s="30" t="s">
        <v>103</v>
      </c>
      <c r="B226" s="29" t="s">
        <v>210</v>
      </c>
      <c r="C226" s="25" t="s">
        <v>44</v>
      </c>
      <c r="D226" s="25">
        <v>0</v>
      </c>
      <c r="E226" s="25">
        <v>0</v>
      </c>
      <c r="F226" s="25">
        <v>0</v>
      </c>
      <c r="G226" s="25">
        <v>0</v>
      </c>
      <c r="H226" s="25">
        <v>0</v>
      </c>
      <c r="I226" s="25">
        <v>0</v>
      </c>
      <c r="J226" s="25">
        <v>0</v>
      </c>
    </row>
    <row r="227" spans="1:10" ht="45" x14ac:dyDescent="0.25">
      <c r="A227" s="30" t="s">
        <v>109</v>
      </c>
      <c r="B227" s="29" t="s">
        <v>244</v>
      </c>
      <c r="C227" s="25" t="s">
        <v>44</v>
      </c>
      <c r="D227" s="25">
        <v>0</v>
      </c>
      <c r="E227" s="25">
        <v>0</v>
      </c>
      <c r="F227" s="25">
        <v>0</v>
      </c>
      <c r="G227" s="25">
        <v>0</v>
      </c>
      <c r="H227" s="25">
        <v>0</v>
      </c>
      <c r="I227" s="25">
        <v>0</v>
      </c>
      <c r="J227" s="25">
        <v>0</v>
      </c>
    </row>
    <row r="228" spans="1:10" ht="30" x14ac:dyDescent="0.25">
      <c r="A228" s="30" t="s">
        <v>351</v>
      </c>
      <c r="B228" s="29" t="s">
        <v>245</v>
      </c>
      <c r="C228" s="25" t="s">
        <v>44</v>
      </c>
      <c r="D228" s="25">
        <v>0</v>
      </c>
      <c r="E228" s="25">
        <v>0</v>
      </c>
      <c r="F228" s="25" t="s">
        <v>12</v>
      </c>
      <c r="G228" s="25">
        <v>0</v>
      </c>
      <c r="H228" s="25" t="s">
        <v>12</v>
      </c>
      <c r="I228" s="25">
        <v>0</v>
      </c>
      <c r="J228" s="25" t="s">
        <v>12</v>
      </c>
    </row>
    <row r="229" spans="1:10" x14ac:dyDescent="0.25">
      <c r="A229" s="30" t="s">
        <v>45</v>
      </c>
      <c r="B229" s="29" t="s">
        <v>211</v>
      </c>
      <c r="C229" s="25" t="s">
        <v>12</v>
      </c>
      <c r="D229" s="25" t="s">
        <v>12</v>
      </c>
      <c r="E229" s="25" t="s">
        <v>12</v>
      </c>
      <c r="F229" s="25" t="s">
        <v>12</v>
      </c>
      <c r="G229" s="25" t="s">
        <v>12</v>
      </c>
      <c r="H229" s="25" t="s">
        <v>12</v>
      </c>
      <c r="I229" s="25" t="s">
        <v>12</v>
      </c>
      <c r="J229" s="25" t="s">
        <v>12</v>
      </c>
    </row>
    <row r="230" spans="1:10" ht="30" x14ac:dyDescent="0.25">
      <c r="A230" s="30" t="s">
        <v>341</v>
      </c>
      <c r="B230" s="29" t="s">
        <v>212</v>
      </c>
      <c r="C230" s="25" t="s">
        <v>46</v>
      </c>
      <c r="D230" s="25">
        <v>0</v>
      </c>
      <c r="E230" s="25">
        <v>0</v>
      </c>
      <c r="F230" s="25" t="s">
        <v>12</v>
      </c>
      <c r="G230" s="25">
        <v>0</v>
      </c>
      <c r="H230" s="25" t="s">
        <v>12</v>
      </c>
      <c r="I230" s="25">
        <v>0</v>
      </c>
      <c r="J230" s="25" t="s">
        <v>12</v>
      </c>
    </row>
    <row r="231" spans="1:10" ht="45" x14ac:dyDescent="0.25">
      <c r="A231" s="30" t="s">
        <v>342</v>
      </c>
      <c r="B231" s="29" t="s">
        <v>213</v>
      </c>
      <c r="C231" s="25" t="s">
        <v>23</v>
      </c>
      <c r="D231" s="25">
        <v>0</v>
      </c>
      <c r="E231" s="25">
        <v>0</v>
      </c>
      <c r="F231" s="25" t="s">
        <v>12</v>
      </c>
      <c r="G231" s="25">
        <v>0</v>
      </c>
      <c r="H231" s="25" t="s">
        <v>12</v>
      </c>
      <c r="I231" s="25">
        <v>0</v>
      </c>
      <c r="J231" s="25" t="s">
        <v>12</v>
      </c>
    </row>
    <row r="232" spans="1:10" ht="45" x14ac:dyDescent="0.25">
      <c r="A232" s="30" t="s">
        <v>343</v>
      </c>
      <c r="B232" s="29" t="s">
        <v>214</v>
      </c>
      <c r="C232" s="25" t="s">
        <v>44</v>
      </c>
      <c r="D232" s="25">
        <v>0</v>
      </c>
      <c r="E232" s="25">
        <v>0</v>
      </c>
      <c r="F232" s="25" t="s">
        <v>12</v>
      </c>
      <c r="G232" s="25">
        <v>0</v>
      </c>
      <c r="H232" s="25" t="s">
        <v>12</v>
      </c>
      <c r="I232" s="25">
        <v>0</v>
      </c>
      <c r="J232" s="25" t="s">
        <v>12</v>
      </c>
    </row>
    <row r="233" spans="1:10" x14ac:dyDescent="0.25">
      <c r="A233" s="30" t="s">
        <v>363</v>
      </c>
      <c r="B233" s="29" t="s">
        <v>215</v>
      </c>
      <c r="C233" s="25" t="s">
        <v>12</v>
      </c>
      <c r="D233" s="25">
        <v>0</v>
      </c>
      <c r="E233" s="25">
        <v>0</v>
      </c>
      <c r="F233" s="25" t="s">
        <v>12</v>
      </c>
      <c r="G233" s="25">
        <v>0</v>
      </c>
      <c r="H233" s="25" t="s">
        <v>12</v>
      </c>
      <c r="I233" s="25">
        <v>0</v>
      </c>
      <c r="J233" s="25" t="s">
        <v>12</v>
      </c>
    </row>
    <row r="234" spans="1:10" ht="30" x14ac:dyDescent="0.25">
      <c r="A234" s="28" t="s">
        <v>362</v>
      </c>
      <c r="B234" s="25" t="s">
        <v>216</v>
      </c>
      <c r="C234" s="25" t="s">
        <v>48</v>
      </c>
      <c r="D234" s="25">
        <v>0</v>
      </c>
      <c r="E234" s="25">
        <v>0</v>
      </c>
      <c r="F234" s="25" t="s">
        <v>12</v>
      </c>
      <c r="G234" s="25">
        <v>0</v>
      </c>
      <c r="H234" s="25" t="s">
        <v>12</v>
      </c>
      <c r="I234" s="25">
        <v>0</v>
      </c>
      <c r="J234" s="25" t="s">
        <v>12</v>
      </c>
    </row>
    <row r="235" spans="1:10" ht="30" x14ac:dyDescent="0.25">
      <c r="A235" s="28" t="s">
        <v>352</v>
      </c>
      <c r="B235" s="25" t="s">
        <v>271</v>
      </c>
      <c r="C235" s="25" t="s">
        <v>48</v>
      </c>
      <c r="D235" s="25">
        <v>0</v>
      </c>
      <c r="E235" s="25">
        <v>0</v>
      </c>
      <c r="F235" s="25" t="s">
        <v>12</v>
      </c>
      <c r="G235" s="25">
        <v>0</v>
      </c>
      <c r="H235" s="25" t="s">
        <v>12</v>
      </c>
      <c r="I235" s="25">
        <v>0</v>
      </c>
      <c r="J235" s="25" t="s">
        <v>12</v>
      </c>
    </row>
    <row r="236" spans="1:10" ht="30" x14ac:dyDescent="0.25">
      <c r="A236" s="28" t="s">
        <v>353</v>
      </c>
      <c r="B236" s="25" t="s">
        <v>272</v>
      </c>
      <c r="C236" s="25" t="s">
        <v>48</v>
      </c>
      <c r="D236" s="25">
        <v>0</v>
      </c>
      <c r="E236" s="25">
        <v>0</v>
      </c>
      <c r="F236" s="25" t="s">
        <v>12</v>
      </c>
      <c r="G236" s="25">
        <v>0</v>
      </c>
      <c r="H236" s="25" t="s">
        <v>12</v>
      </c>
      <c r="I236" s="25">
        <v>0</v>
      </c>
      <c r="J236" s="25" t="s">
        <v>12</v>
      </c>
    </row>
    <row r="237" spans="1:10" ht="45" x14ac:dyDescent="0.25">
      <c r="A237" s="28" t="s">
        <v>354</v>
      </c>
      <c r="B237" s="25" t="s">
        <v>217</v>
      </c>
      <c r="C237" s="25" t="s">
        <v>34</v>
      </c>
      <c r="D237" s="25">
        <v>0</v>
      </c>
      <c r="E237" s="25">
        <v>0</v>
      </c>
      <c r="F237" s="25" t="s">
        <v>12</v>
      </c>
      <c r="G237" s="25">
        <v>0</v>
      </c>
      <c r="H237" s="25" t="s">
        <v>12</v>
      </c>
      <c r="I237" s="25">
        <v>0</v>
      </c>
      <c r="J237" s="25" t="s">
        <v>12</v>
      </c>
    </row>
    <row r="238" spans="1:10" ht="30" x14ac:dyDescent="0.25">
      <c r="A238" s="28" t="s">
        <v>355</v>
      </c>
      <c r="B238" s="25" t="s">
        <v>218</v>
      </c>
      <c r="C238" s="25" t="s">
        <v>23</v>
      </c>
      <c r="D238" s="25">
        <v>0</v>
      </c>
      <c r="E238" s="25">
        <v>0</v>
      </c>
      <c r="F238" s="25" t="s">
        <v>12</v>
      </c>
      <c r="G238" s="25">
        <v>0</v>
      </c>
      <c r="H238" s="25" t="s">
        <v>12</v>
      </c>
      <c r="I238" s="25">
        <v>0</v>
      </c>
      <c r="J238" s="25" t="s">
        <v>12</v>
      </c>
    </row>
    <row r="239" spans="1:10" x14ac:dyDescent="0.25">
      <c r="A239" s="28" t="s">
        <v>317</v>
      </c>
      <c r="B239" s="25">
        <v>54</v>
      </c>
      <c r="C239" s="25" t="s">
        <v>49</v>
      </c>
      <c r="D239" s="25" t="s">
        <v>12</v>
      </c>
      <c r="E239" s="25" t="s">
        <v>12</v>
      </c>
      <c r="F239" s="25" t="s">
        <v>12</v>
      </c>
      <c r="G239" s="25">
        <v>0</v>
      </c>
      <c r="H239" s="25" t="s">
        <v>12</v>
      </c>
      <c r="I239" s="25">
        <v>0</v>
      </c>
      <c r="J239" s="25" t="s">
        <v>12</v>
      </c>
    </row>
    <row r="240" spans="1:10" x14ac:dyDescent="0.25">
      <c r="A240" s="28" t="s">
        <v>316</v>
      </c>
      <c r="B240" s="25">
        <v>55</v>
      </c>
      <c r="C240" s="25" t="s">
        <v>49</v>
      </c>
      <c r="D240" s="25" t="s">
        <v>12</v>
      </c>
      <c r="E240" s="25" t="s">
        <v>12</v>
      </c>
      <c r="F240" s="25" t="s">
        <v>12</v>
      </c>
      <c r="G240" s="25">
        <v>0</v>
      </c>
      <c r="H240" s="25" t="s">
        <v>12</v>
      </c>
      <c r="I240" s="25">
        <v>0</v>
      </c>
      <c r="J240" s="25" t="s">
        <v>12</v>
      </c>
    </row>
    <row r="241" spans="1:24" x14ac:dyDescent="0.25">
      <c r="A241" s="28" t="s">
        <v>76</v>
      </c>
      <c r="B241" s="25">
        <v>56</v>
      </c>
      <c r="C241" s="25" t="s">
        <v>12</v>
      </c>
      <c r="D241" s="25" t="s">
        <v>12</v>
      </c>
      <c r="E241" s="25" t="s">
        <v>12</v>
      </c>
      <c r="F241" s="27">
        <f t="shared" ref="F241" si="16">F12+F41</f>
        <v>6036.4</v>
      </c>
      <c r="G241" s="27">
        <f>G42</f>
        <v>24201.15</v>
      </c>
      <c r="H241" s="27">
        <f>H12+H41</f>
        <v>6730336.3600000003</v>
      </c>
      <c r="I241" s="26">
        <f>I42</f>
        <v>27281013.300000001</v>
      </c>
      <c r="J241" s="25">
        <v>100</v>
      </c>
    </row>
    <row r="242" spans="1:24" ht="32.25" customHeight="1" x14ac:dyDescent="0.25">
      <c r="A242" s="24"/>
      <c r="B242" s="23"/>
      <c r="C242" s="23"/>
      <c r="D242" s="23"/>
      <c r="E242" s="23"/>
      <c r="F242" s="23"/>
      <c r="G242" s="23"/>
      <c r="H242" s="23"/>
      <c r="I242" s="23"/>
      <c r="J242" s="23"/>
    </row>
    <row r="243" spans="1:24" s="22" customFormat="1" ht="65.25" customHeight="1" x14ac:dyDescent="0.25">
      <c r="A243" s="97" t="s">
        <v>73</v>
      </c>
      <c r="B243" s="97"/>
      <c r="C243" s="97"/>
      <c r="D243" s="97"/>
      <c r="E243" s="97"/>
      <c r="F243" s="97"/>
      <c r="G243" s="97"/>
      <c r="H243" s="97"/>
      <c r="I243" s="97"/>
      <c r="J243" s="97"/>
    </row>
    <row r="244" spans="1:24" s="22" customFormat="1" ht="63.75" customHeight="1" x14ac:dyDescent="0.25">
      <c r="A244" s="97" t="s">
        <v>376</v>
      </c>
      <c r="B244" s="97"/>
      <c r="C244" s="97"/>
      <c r="D244" s="97"/>
      <c r="E244" s="97"/>
      <c r="F244" s="97"/>
      <c r="G244" s="97"/>
      <c r="H244" s="97"/>
      <c r="I244" s="97"/>
      <c r="J244" s="97"/>
    </row>
    <row r="245" spans="1:24" s="22" customFormat="1" ht="61.5" customHeight="1" x14ac:dyDescent="0.25">
      <c r="A245" s="97" t="s">
        <v>358</v>
      </c>
      <c r="B245" s="97"/>
      <c r="C245" s="97"/>
      <c r="D245" s="97"/>
      <c r="E245" s="97"/>
      <c r="F245" s="97"/>
      <c r="G245" s="97"/>
      <c r="H245" s="97"/>
      <c r="I245" s="97"/>
      <c r="J245" s="97"/>
    </row>
    <row r="246" spans="1:24" s="22" customFormat="1" ht="24.75" customHeight="1" x14ac:dyDescent="0.25">
      <c r="A246" s="97" t="s">
        <v>74</v>
      </c>
      <c r="B246" s="97"/>
      <c r="C246" s="97"/>
      <c r="D246" s="97"/>
      <c r="E246" s="97"/>
      <c r="F246" s="97"/>
      <c r="G246" s="97"/>
      <c r="H246" s="97"/>
      <c r="I246" s="97"/>
      <c r="J246" s="97"/>
    </row>
    <row r="247" spans="1:24" s="22" customFormat="1" ht="43.5" customHeight="1" x14ac:dyDescent="0.25">
      <c r="A247" s="97" t="s">
        <v>75</v>
      </c>
      <c r="B247" s="97"/>
      <c r="C247" s="97"/>
      <c r="D247" s="97"/>
      <c r="E247" s="97"/>
      <c r="F247" s="97"/>
      <c r="G247" s="97"/>
      <c r="H247" s="97"/>
      <c r="I247" s="97"/>
      <c r="J247" s="97"/>
    </row>
    <row r="248" spans="1:24" s="22" customFormat="1" ht="64.5" customHeight="1" x14ac:dyDescent="0.25">
      <c r="A248" s="97" t="s">
        <v>360</v>
      </c>
      <c r="B248" s="97"/>
      <c r="C248" s="97"/>
      <c r="D248" s="97"/>
      <c r="E248" s="97"/>
      <c r="F248" s="97"/>
      <c r="G248" s="97"/>
      <c r="H248" s="97"/>
      <c r="I248" s="97"/>
      <c r="J248" s="97"/>
    </row>
    <row r="249" spans="1:24" s="22" customFormat="1" ht="28.5" customHeight="1" x14ac:dyDescent="0.25">
      <c r="A249" s="97" t="s">
        <v>361</v>
      </c>
      <c r="B249" s="97"/>
      <c r="C249" s="97"/>
      <c r="D249" s="97"/>
      <c r="E249" s="97"/>
      <c r="F249" s="97"/>
      <c r="G249" s="97"/>
      <c r="H249" s="97"/>
      <c r="I249" s="97"/>
      <c r="J249" s="97"/>
    </row>
    <row r="250" spans="1:24" s="22" customFormat="1" ht="33.75" customHeight="1" x14ac:dyDescent="0.25">
      <c r="A250" s="97" t="s">
        <v>359</v>
      </c>
      <c r="B250" s="97"/>
      <c r="C250" s="97"/>
      <c r="D250" s="97"/>
      <c r="E250" s="97"/>
      <c r="F250" s="97"/>
      <c r="G250" s="97"/>
      <c r="H250" s="97"/>
      <c r="I250" s="97"/>
      <c r="J250" s="97"/>
    </row>
    <row r="252" spans="1:24" x14ac:dyDescent="0.25">
      <c r="A252" s="91" t="s">
        <v>382</v>
      </c>
      <c r="B252" s="91"/>
      <c r="C252" s="91"/>
      <c r="D252" s="91"/>
      <c r="E252" s="91"/>
      <c r="F252" s="91"/>
      <c r="G252" s="91"/>
      <c r="H252" s="91"/>
      <c r="I252" s="91"/>
      <c r="J252" s="91"/>
      <c r="K252" s="91"/>
      <c r="L252" s="91"/>
      <c r="M252" s="91"/>
      <c r="N252" s="91"/>
      <c r="O252" s="91"/>
      <c r="P252" s="91"/>
      <c r="Q252" s="91"/>
      <c r="R252" s="91"/>
      <c r="S252" s="91"/>
      <c r="T252" s="91"/>
      <c r="U252" s="91"/>
      <c r="V252" s="91"/>
      <c r="W252" s="91"/>
      <c r="X252" s="91"/>
    </row>
    <row r="253" spans="1:24" x14ac:dyDescent="0.25">
      <c r="A253" s="21" t="s">
        <v>381</v>
      </c>
      <c r="B253" s="17"/>
      <c r="C253" s="17"/>
      <c r="D253" s="18"/>
      <c r="E253" s="18"/>
      <c r="F253" s="18"/>
      <c r="G253" s="20"/>
      <c r="H253" s="18"/>
      <c r="I253" s="19"/>
      <c r="J253" s="18"/>
      <c r="K253" s="17"/>
      <c r="L253" s="17"/>
      <c r="M253" s="17"/>
      <c r="N253" s="17"/>
      <c r="O253" s="17"/>
      <c r="P253" s="17"/>
      <c r="Q253" s="17"/>
      <c r="R253" s="17"/>
      <c r="S253" s="17"/>
      <c r="T253" s="17"/>
      <c r="U253" s="17"/>
      <c r="V253" s="17"/>
      <c r="W253" s="17"/>
      <c r="X253" s="17"/>
    </row>
    <row r="254" spans="1:24" x14ac:dyDescent="0.25">
      <c r="A254" s="17" t="s">
        <v>414</v>
      </c>
      <c r="B254" s="17"/>
      <c r="C254" s="17"/>
      <c r="D254" s="18"/>
      <c r="E254" s="18"/>
      <c r="F254" s="18"/>
      <c r="G254" s="20"/>
      <c r="H254" s="18"/>
      <c r="I254" s="19"/>
      <c r="J254" s="18"/>
      <c r="K254" s="17"/>
      <c r="L254" s="17"/>
      <c r="M254" s="17"/>
      <c r="N254" s="17"/>
      <c r="O254" s="17"/>
      <c r="P254" s="17"/>
      <c r="Q254" s="17"/>
      <c r="R254" s="17"/>
      <c r="S254" s="17"/>
      <c r="T254" s="17"/>
      <c r="U254" s="17"/>
      <c r="V254" s="17"/>
      <c r="W254" s="17"/>
      <c r="X254" s="17"/>
    </row>
  </sheetData>
  <mergeCells count="30">
    <mergeCell ref="A252:X252"/>
    <mergeCell ref="J95:J96"/>
    <mergeCell ref="A243:J243"/>
    <mergeCell ref="A244:J244"/>
    <mergeCell ref="A245:J245"/>
    <mergeCell ref="A246:J246"/>
    <mergeCell ref="A247:J247"/>
    <mergeCell ref="H95:H96"/>
    <mergeCell ref="I95:I96"/>
    <mergeCell ref="A248:J248"/>
    <mergeCell ref="A249:J249"/>
    <mergeCell ref="A250:J250"/>
    <mergeCell ref="B95:B96"/>
    <mergeCell ref="D95:D96"/>
    <mergeCell ref="E95:E96"/>
    <mergeCell ref="F95:F96"/>
    <mergeCell ref="G95:G96"/>
    <mergeCell ref="G1:J1"/>
    <mergeCell ref="G2:J2"/>
    <mergeCell ref="A3:J5"/>
    <mergeCell ref="A8:A10"/>
    <mergeCell ref="B8:B10"/>
    <mergeCell ref="C8:C10"/>
    <mergeCell ref="D8:D10"/>
    <mergeCell ref="E8:E10"/>
    <mergeCell ref="F8:G8"/>
    <mergeCell ref="H8:J8"/>
    <mergeCell ref="F9:G9"/>
    <mergeCell ref="H9:I9"/>
    <mergeCell ref="J9:J10"/>
  </mergeCells>
  <hyperlinks>
    <hyperlink ref="A12" r:id="rId1" display="https://login.consultant.ru/link/?req=doc&amp;base=LAW&amp;n=438795&amp;dst=101777"/>
    <hyperlink ref="A13" r:id="rId2" display="https://login.consultant.ru/link/?req=doc&amp;base=LAW&amp;n=438795&amp;dst=101778"/>
    <hyperlink ref="A18" r:id="rId3" display="https://login.consultant.ru/link/?req=doc&amp;base=LAW&amp;n=438795&amp;dst=101779"/>
    <hyperlink ref="A20" r:id="rId4" display="https://login.consultant.ru/link/?req=doc&amp;base=LAW&amp;n=438795&amp;dst=101780"/>
    <hyperlink ref="A22" r:id="rId5" display="https://login.consultant.ru/link/?req=doc&amp;base=LAW&amp;n=438795&amp;dst=101781"/>
    <hyperlink ref="A24" r:id="rId6" display="https://login.consultant.ru/link/?req=doc&amp;base=LAW&amp;n=438795&amp;dst=101782"/>
    <hyperlink ref="A27" r:id="rId7" display="https://login.consultant.ru/link/?req=doc&amp;base=LAW&amp;n=438795&amp;dst=101781"/>
    <hyperlink ref="A32" r:id="rId8" display="https://login.consultant.ru/link/?req=doc&amp;base=LAW&amp;n=438795&amp;dst=101783"/>
    <hyperlink ref="A41" r:id="rId9" display="https://login.consultant.ru/link/?req=doc&amp;base=LAW&amp;n=438795&amp;dst=101784"/>
    <hyperlink ref="A87" r:id="rId10" display="https://login.consultant.ru/link/?req=doc&amp;base=LAW&amp;n=438795&amp;dst=101785"/>
    <hyperlink ref="A89" location="P1496" display="P1496"/>
    <hyperlink ref="A90" location="P1506" display="P1506"/>
    <hyperlink ref="A91" location="P1516" display="P1516"/>
    <hyperlink ref="A92" location="P1526" display="P1526"/>
    <hyperlink ref="A94" location="P1546" display="P1546"/>
    <hyperlink ref="A95" location="P305" display="P305"/>
  </hyperlinks>
  <pageMargins left="0.25" right="0.25" top="0.75" bottom="0.75" header="0.3" footer="0.3"/>
  <pageSetup paperSize="9" scale="79" fitToHeight="0" orientation="landscape" r:id="rId1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2025</vt:lpstr>
      <vt:lpstr>2026</vt:lpstr>
      <vt:lpstr>2027</vt:lpstr>
      <vt:lpstr>'2025'!Заголовки_для_печати</vt:lpstr>
      <vt:lpstr>'2025'!Область_печати</vt:lpstr>
      <vt:lpstr>'2026'!Область_печати</vt:lpstr>
      <vt:lpstr>'2027'!Область_печати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Кирдянова Диана Игоревна</dc:creator>
  <cp:lastModifiedBy>Храмкова Екатерина Вячеславовна</cp:lastModifiedBy>
  <cp:lastPrinted>2025-03-06T12:32:46Z</cp:lastPrinted>
  <dcterms:created xsi:type="dcterms:W3CDTF">2015-06-05T18:19:34Z</dcterms:created>
  <dcterms:modified xsi:type="dcterms:W3CDTF">2025-03-25T06:08:25Z</dcterms:modified>
</cp:coreProperties>
</file>