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Лист1" sheetId="1" r:id="rId1"/>
  </sheets>
  <definedNames>
    <definedName name="Print_AreaFix_1Fix_1Fix_1Fix_1Fix_1Fix_1Fix_1" localSheetId="0">Лист1!$A$1:$AC$31</definedName>
    <definedName name="Print_AreaFix_2Fix_2Fix_2Fix_2Fix_2" localSheetId="0">Лист1!$A$1:$AJ$31</definedName>
    <definedName name="Print_AreaFix_3Fix_3Fix_3Fix_3" localSheetId="0">Лист1!$A$1:$AX$31</definedName>
  </definedNames>
  <calcPr calcId="145621" iterateDelta="1E-4"/>
</workbook>
</file>

<file path=xl/calcChain.xml><?xml version="1.0" encoding="utf-8"?>
<calcChain xmlns="http://schemas.openxmlformats.org/spreadsheetml/2006/main">
  <c r="BB21" i="1" l="1"/>
  <c r="AZ21" i="1"/>
  <c r="AX21" i="1"/>
  <c r="AV21" i="1"/>
  <c r="AW21" i="1" s="1"/>
  <c r="AQ21" i="1"/>
  <c r="AO21" i="1"/>
  <c r="AP21" i="1" s="1"/>
  <c r="AI21" i="1"/>
  <c r="AH21" i="1"/>
  <c r="AD21" i="1" s="1"/>
  <c r="AB21" i="1"/>
  <c r="W21" i="1"/>
  <c r="U21" i="1"/>
  <c r="T21" i="1"/>
  <c r="P21" i="1" s="1"/>
  <c r="O21" i="1"/>
  <c r="N21" i="1"/>
  <c r="K21" i="1"/>
  <c r="BA21" i="1" s="1"/>
  <c r="G21" i="1"/>
  <c r="B21" i="1"/>
  <c r="AR21" i="1" l="1"/>
  <c r="I21" i="1"/>
  <c r="BE21" i="1"/>
  <c r="AK21" i="1"/>
  <c r="BD21" i="1"/>
  <c r="BC21" i="1"/>
  <c r="AY21" i="1" s="1"/>
</calcChain>
</file>

<file path=xl/sharedStrings.xml><?xml version="1.0" encoding="utf-8"?>
<sst xmlns="http://schemas.openxmlformats.org/spreadsheetml/2006/main" count="91" uniqueCount="28">
  <si>
    <t>Объемы реализации и финансирования мероприятий в рамках пообъектного плана-графика догазификации</t>
  </si>
  <si>
    <t>Наименование газораспределительной организации</t>
  </si>
  <si>
    <t>2021 год</t>
  </si>
  <si>
    <t>2022 год</t>
  </si>
  <si>
    <t>2023 год</t>
  </si>
  <si>
    <t>2024 год</t>
  </si>
  <si>
    <t>2025 год</t>
  </si>
  <si>
    <t>ИТОГО 2021-2027</t>
  </si>
  <si>
    <t xml:space="preserve">Объем финансирования мероприятия в рамках пообъектного плана-графика догазификации (тыс. рублей) с налогом на добавленную стоимость
</t>
  </si>
  <si>
    <t>Объем реализации мероприятия в рамках пообъектного плана-графика догазификации</t>
  </si>
  <si>
    <t xml:space="preserve">ВСЕГО, тыс. руб. с НДС, в т.ч. </t>
  </si>
  <si>
    <t>средства от применения тарифа на услуги по транспортировке газа, тыс. руб. с НДС</t>
  </si>
  <si>
    <t xml:space="preserve"> средства от применения специальной надбавки к тарифу на транспортировку газа, тыс. руб. с НДС</t>
  </si>
  <si>
    <t>иные средства, тыс. руб. с НДС</t>
  </si>
  <si>
    <t>средства Единого оператора газификации, тыс. руб. с НДС</t>
  </si>
  <si>
    <t xml:space="preserve">План освоение вложений, тыс. руб. с НДС </t>
  </si>
  <si>
    <t xml:space="preserve">План ввода основных средств, тыс. руб. без НДС </t>
  </si>
  <si>
    <t>АО "Газпром газораспределение Брянск"</t>
  </si>
  <si>
    <t>Приложение 3</t>
  </si>
  <si>
    <t>к распоряжению Губернатора</t>
  </si>
  <si>
    <t>Брянской области</t>
  </si>
  <si>
    <t>к региональной программе газификации</t>
  </si>
  <si>
    <t xml:space="preserve">жилищно-коммунального хозяйства, </t>
  </si>
  <si>
    <t>промышленных и иных организаций</t>
  </si>
  <si>
    <t>Брянской области на 2022-20231 годы</t>
  </si>
  <si>
    <t xml:space="preserve">«Приложение 4 </t>
  </si>
  <si>
    <t>».</t>
  </si>
  <si>
    <t xml:space="preserve">от  3 июня 2025 г.  №  481-рг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</si>
</sst>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scheme val="minor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3" fontId="6" fillId="0" borderId="0" applyFont="0" applyFill="0" applyBorder="0" applyProtection="0"/>
  </cellStyleXfs>
  <cellXfs count="29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1" fillId="0" borderId="8" xfId="0" applyFont="1" applyBorder="1"/>
    <xf numFmtId="43" fontId="1" fillId="0" borderId="0" xfId="0" applyNumberFormat="1" applyFont="1"/>
    <xf numFmtId="43" fontId="1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43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3" fontId="3" fillId="0" borderId="2" xfId="1" applyFont="1" applyBorder="1" applyAlignment="1">
      <alignment vertical="center"/>
    </xf>
    <xf numFmtId="0" fontId="8" fillId="0" borderId="0" xfId="0" applyFont="1" applyAlignment="1">
      <alignment horizontal="right"/>
    </xf>
    <xf numFmtId="0" fontId="9" fillId="2" borderId="0" xfId="0" applyFont="1" applyFill="1" applyAlignment="1">
      <alignment horizontal="right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E28"/>
  <sheetViews>
    <sheetView tabSelected="1" view="pageBreakPreview" zoomScale="85" zoomScaleSheetLayoutView="85" workbookViewId="0">
      <pane xSplit="6" ySplit="13" topLeftCell="AX20" activePane="bottomRight" state="frozen"/>
      <selection activeCell="BA17" sqref="BA17"/>
      <selection pane="topRight"/>
      <selection pane="bottomLeft"/>
      <selection pane="bottomRight" activeCell="BA10" sqref="BA10:BD10"/>
    </sheetView>
  </sheetViews>
  <sheetFormatPr defaultColWidth="9.140625" defaultRowHeight="12.75" x14ac:dyDescent="0.2"/>
  <cols>
    <col min="1" max="1" width="27.42578125" style="1" customWidth="1"/>
    <col min="2" max="2" width="13" style="1" customWidth="1"/>
    <col min="3" max="4" width="15.140625" style="1" customWidth="1"/>
    <col min="5" max="5" width="12.5703125" style="1" customWidth="1"/>
    <col min="6" max="6" width="15.140625" style="1" customWidth="1"/>
    <col min="7" max="7" width="18" style="1" customWidth="1"/>
    <col min="8" max="8" width="16.28515625" style="1" customWidth="1"/>
    <col min="9" max="9" width="16.7109375" style="1" customWidth="1"/>
    <col min="10" max="10" width="15.140625" style="1" customWidth="1"/>
    <col min="11" max="11" width="16.7109375" style="1" customWidth="1"/>
    <col min="12" max="12" width="12.5703125" style="1" customWidth="1"/>
    <col min="13" max="13" width="18.140625" style="1" customWidth="1"/>
    <col min="14" max="14" width="17" style="1" customWidth="1"/>
    <col min="15" max="15" width="16.85546875" style="1" customWidth="1"/>
    <col min="16" max="16" width="16.7109375" style="1" customWidth="1"/>
    <col min="17" max="18" width="15.140625" style="1" customWidth="1"/>
    <col min="19" max="19" width="12.28515625" style="1" customWidth="1"/>
    <col min="20" max="20" width="16.5703125" style="1" customWidth="1"/>
    <col min="21" max="21" width="17.28515625" style="1" customWidth="1"/>
    <col min="22" max="22" width="17" style="1" customWidth="1"/>
    <col min="23" max="23" width="17.140625" style="1" customWidth="1"/>
    <col min="24" max="25" width="15.140625" style="1" customWidth="1"/>
    <col min="26" max="26" width="12" style="1" customWidth="1"/>
    <col min="27" max="27" width="16.7109375" style="1" customWidth="1"/>
    <col min="28" max="30" width="16.85546875" style="1" customWidth="1"/>
    <col min="31" max="32" width="15.140625" style="1" customWidth="1"/>
    <col min="33" max="33" width="13.42578125" style="1" customWidth="1"/>
    <col min="34" max="34" width="17.7109375" style="1" customWidth="1"/>
    <col min="35" max="35" width="17.85546875" style="1" customWidth="1"/>
    <col min="36" max="36" width="16.7109375" style="1" customWidth="1"/>
    <col min="37" max="37" width="16.85546875" style="1" customWidth="1"/>
    <col min="38" max="39" width="15.140625" style="1" customWidth="1"/>
    <col min="40" max="40" width="11.85546875" style="1" customWidth="1"/>
    <col min="41" max="41" width="17.28515625" style="1" customWidth="1"/>
    <col min="42" max="42" width="17.5703125" style="1" customWidth="1"/>
    <col min="43" max="43" width="17.28515625" style="1" customWidth="1"/>
    <col min="44" max="44" width="15" style="1" customWidth="1"/>
    <col min="45" max="46" width="15.140625" style="1" customWidth="1"/>
    <col min="47" max="47" width="12.7109375" style="1" customWidth="1"/>
    <col min="48" max="49" width="15.140625" style="1" customWidth="1"/>
    <col min="50" max="50" width="17.5703125" style="1" customWidth="1"/>
    <col min="51" max="51" width="19.42578125" style="1" customWidth="1"/>
    <col min="52" max="53" width="15.42578125" style="1" customWidth="1"/>
    <col min="54" max="54" width="13.42578125" style="1" customWidth="1"/>
    <col min="55" max="55" width="19.140625" style="1" customWidth="1"/>
    <col min="56" max="56" width="20" style="1" customWidth="1"/>
    <col min="57" max="57" width="20.85546875" style="1" customWidth="1"/>
    <col min="58" max="58" width="3.28515625" style="1" customWidth="1"/>
    <col min="59" max="59" width="15.7109375" style="1" customWidth="1"/>
    <col min="60" max="16384" width="9.140625" style="1"/>
  </cols>
  <sheetData>
    <row r="2" spans="1:56" ht="21.75" customHeight="1" x14ac:dyDescent="0.3">
      <c r="Z2" s="18"/>
      <c r="AA2" s="18"/>
      <c r="AB2" s="18"/>
      <c r="AC2" s="18"/>
      <c r="AG2" s="18"/>
      <c r="AH2" s="18"/>
      <c r="AI2" s="18"/>
      <c r="AJ2" s="18"/>
      <c r="AN2" s="18"/>
      <c r="AO2" s="18"/>
      <c r="AP2" s="18"/>
      <c r="AQ2" s="18"/>
      <c r="AU2" s="18"/>
      <c r="AV2" s="18"/>
      <c r="AW2" s="18"/>
      <c r="AX2" s="18"/>
      <c r="BA2" s="17" t="s">
        <v>18</v>
      </c>
      <c r="BB2" s="17"/>
      <c r="BC2" s="17"/>
      <c r="BD2" s="17"/>
    </row>
    <row r="3" spans="1:56" ht="15" customHeight="1" x14ac:dyDescent="0.3">
      <c r="BA3" s="16" t="s">
        <v>19</v>
      </c>
      <c r="BB3" s="16"/>
      <c r="BC3" s="16"/>
      <c r="BD3" s="16"/>
    </row>
    <row r="4" spans="1:56" ht="16.5" customHeight="1" x14ac:dyDescent="0.3">
      <c r="BA4" s="16" t="s">
        <v>20</v>
      </c>
      <c r="BB4" s="16"/>
      <c r="BC4" s="16"/>
      <c r="BD4" s="16"/>
    </row>
    <row r="5" spans="1:56" ht="16.5" customHeight="1" x14ac:dyDescent="0.3">
      <c r="BA5" s="16" t="s">
        <v>27</v>
      </c>
      <c r="BB5" s="16"/>
      <c r="BC5" s="16"/>
      <c r="BD5" s="16"/>
    </row>
    <row r="6" spans="1:56" ht="16.5" customHeight="1" x14ac:dyDescent="0.3">
      <c r="BA6" s="9"/>
      <c r="BB6" s="9"/>
      <c r="BC6" s="9"/>
      <c r="BD6" s="9"/>
    </row>
    <row r="7" spans="1:56" ht="16.5" customHeight="1" x14ac:dyDescent="0.3">
      <c r="BA7" s="16" t="s">
        <v>25</v>
      </c>
      <c r="BB7" s="16"/>
      <c r="BC7" s="16"/>
      <c r="BD7" s="16"/>
    </row>
    <row r="8" spans="1:56" ht="16.5" customHeight="1" x14ac:dyDescent="0.3">
      <c r="BA8" s="16" t="s">
        <v>21</v>
      </c>
      <c r="BB8" s="16"/>
      <c r="BC8" s="16"/>
      <c r="BD8" s="16"/>
    </row>
    <row r="9" spans="1:56" ht="15.75" customHeight="1" x14ac:dyDescent="0.3">
      <c r="BA9" s="16" t="s">
        <v>22</v>
      </c>
      <c r="BB9" s="16"/>
      <c r="BC9" s="16"/>
      <c r="BD9" s="16"/>
    </row>
    <row r="10" spans="1:56" ht="17.25" customHeight="1" x14ac:dyDescent="0.3">
      <c r="BA10" s="16" t="s">
        <v>23</v>
      </c>
      <c r="BB10" s="16"/>
      <c r="BC10" s="16"/>
      <c r="BD10" s="16"/>
    </row>
    <row r="11" spans="1:56" ht="16.5" customHeight="1" x14ac:dyDescent="0.3">
      <c r="BA11" s="16" t="s">
        <v>24</v>
      </c>
      <c r="BB11" s="16"/>
      <c r="BC11" s="16"/>
      <c r="BD11" s="16"/>
    </row>
    <row r="12" spans="1:56" ht="7.5" customHeight="1" x14ac:dyDescent="0.3">
      <c r="BA12" s="2"/>
      <c r="BB12" s="2"/>
      <c r="BC12" s="2"/>
      <c r="BD12" s="3"/>
    </row>
    <row r="13" spans="1:56" ht="1.5" customHeight="1" x14ac:dyDescent="0.2"/>
    <row r="15" spans="1:56" ht="26.25" customHeight="1" x14ac:dyDescent="0.2">
      <c r="A15" s="19" t="s">
        <v>0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1:56" ht="9" customHeight="1" x14ac:dyDescent="0.2">
      <c r="A16" s="20"/>
      <c r="B16" s="20"/>
      <c r="C16" s="21"/>
      <c r="D16" s="21"/>
      <c r="E16" s="21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7" ht="15" customHeight="1" x14ac:dyDescent="0.2"/>
    <row r="18" spans="1:57" s="3" customFormat="1" ht="35.25" customHeight="1" x14ac:dyDescent="0.3">
      <c r="A18" s="22" t="s">
        <v>1</v>
      </c>
      <c r="B18" s="25" t="s">
        <v>2</v>
      </c>
      <c r="C18" s="25"/>
      <c r="D18" s="25"/>
      <c r="E18" s="25"/>
      <c r="F18" s="25"/>
      <c r="G18" s="25"/>
      <c r="H18" s="25"/>
      <c r="I18" s="25" t="s">
        <v>3</v>
      </c>
      <c r="J18" s="25"/>
      <c r="K18" s="25"/>
      <c r="L18" s="25"/>
      <c r="M18" s="25"/>
      <c r="N18" s="25"/>
      <c r="O18" s="25"/>
      <c r="P18" s="25" t="s">
        <v>4</v>
      </c>
      <c r="Q18" s="25"/>
      <c r="R18" s="25"/>
      <c r="S18" s="25"/>
      <c r="T18" s="25"/>
      <c r="U18" s="25"/>
      <c r="V18" s="25"/>
      <c r="W18" s="25" t="s">
        <v>5</v>
      </c>
      <c r="X18" s="25"/>
      <c r="Y18" s="25"/>
      <c r="Z18" s="25"/>
      <c r="AA18" s="25"/>
      <c r="AB18" s="25"/>
      <c r="AC18" s="25"/>
      <c r="AD18" s="25" t="s">
        <v>6</v>
      </c>
      <c r="AE18" s="25"/>
      <c r="AF18" s="25"/>
      <c r="AG18" s="25"/>
      <c r="AH18" s="25"/>
      <c r="AI18" s="25"/>
      <c r="AJ18" s="25"/>
      <c r="AK18" s="25">
        <v>2026</v>
      </c>
      <c r="AL18" s="25"/>
      <c r="AM18" s="25"/>
      <c r="AN18" s="25"/>
      <c r="AO18" s="25"/>
      <c r="AP18" s="25"/>
      <c r="AQ18" s="25"/>
      <c r="AR18" s="25">
        <v>2027</v>
      </c>
      <c r="AS18" s="25"/>
      <c r="AT18" s="25"/>
      <c r="AU18" s="25"/>
      <c r="AV18" s="25"/>
      <c r="AW18" s="25"/>
      <c r="AX18" s="25"/>
      <c r="AY18" s="25" t="s">
        <v>7</v>
      </c>
      <c r="AZ18" s="25"/>
      <c r="BA18" s="25"/>
      <c r="BB18" s="25"/>
      <c r="BC18" s="25"/>
      <c r="BD18" s="25"/>
      <c r="BE18" s="25"/>
    </row>
    <row r="19" spans="1:57" s="3" customFormat="1" ht="111.75" customHeight="1" x14ac:dyDescent="0.3">
      <c r="A19" s="23"/>
      <c r="B19" s="26" t="s">
        <v>8</v>
      </c>
      <c r="C19" s="27"/>
      <c r="D19" s="27"/>
      <c r="E19" s="27"/>
      <c r="F19" s="28"/>
      <c r="G19" s="26" t="s">
        <v>9</v>
      </c>
      <c r="H19" s="28"/>
      <c r="I19" s="26" t="s">
        <v>8</v>
      </c>
      <c r="J19" s="27"/>
      <c r="K19" s="27"/>
      <c r="L19" s="27"/>
      <c r="M19" s="28"/>
      <c r="N19" s="26" t="s">
        <v>9</v>
      </c>
      <c r="O19" s="28"/>
      <c r="P19" s="26" t="s">
        <v>8</v>
      </c>
      <c r="Q19" s="27"/>
      <c r="R19" s="27"/>
      <c r="S19" s="27"/>
      <c r="T19" s="28"/>
      <c r="U19" s="26" t="s">
        <v>9</v>
      </c>
      <c r="V19" s="28"/>
      <c r="W19" s="26" t="s">
        <v>8</v>
      </c>
      <c r="X19" s="27"/>
      <c r="Y19" s="27"/>
      <c r="Z19" s="27"/>
      <c r="AA19" s="28"/>
      <c r="AB19" s="26" t="s">
        <v>9</v>
      </c>
      <c r="AC19" s="28"/>
      <c r="AD19" s="26" t="s">
        <v>8</v>
      </c>
      <c r="AE19" s="27"/>
      <c r="AF19" s="27"/>
      <c r="AG19" s="27"/>
      <c r="AH19" s="28"/>
      <c r="AI19" s="26" t="s">
        <v>9</v>
      </c>
      <c r="AJ19" s="28"/>
      <c r="AK19" s="26" t="s">
        <v>8</v>
      </c>
      <c r="AL19" s="27"/>
      <c r="AM19" s="27"/>
      <c r="AN19" s="27"/>
      <c r="AO19" s="28"/>
      <c r="AP19" s="26" t="s">
        <v>9</v>
      </c>
      <c r="AQ19" s="28"/>
      <c r="AR19" s="26" t="s">
        <v>8</v>
      </c>
      <c r="AS19" s="27"/>
      <c r="AT19" s="27"/>
      <c r="AU19" s="27"/>
      <c r="AV19" s="28"/>
      <c r="AW19" s="26" t="s">
        <v>9</v>
      </c>
      <c r="AX19" s="28"/>
      <c r="AY19" s="26" t="s">
        <v>8</v>
      </c>
      <c r="AZ19" s="27"/>
      <c r="BA19" s="27"/>
      <c r="BB19" s="27"/>
      <c r="BC19" s="28"/>
      <c r="BD19" s="26" t="s">
        <v>9</v>
      </c>
      <c r="BE19" s="28"/>
    </row>
    <row r="20" spans="1:57" s="3" customFormat="1" ht="165.75" customHeight="1" x14ac:dyDescent="0.3">
      <c r="A20" s="24"/>
      <c r="B20" s="10" t="s">
        <v>10</v>
      </c>
      <c r="C20" s="10" t="s">
        <v>11</v>
      </c>
      <c r="D20" s="10" t="s">
        <v>12</v>
      </c>
      <c r="E20" s="10" t="s">
        <v>13</v>
      </c>
      <c r="F20" s="10" t="s">
        <v>14</v>
      </c>
      <c r="G20" s="10" t="s">
        <v>15</v>
      </c>
      <c r="H20" s="10" t="s">
        <v>16</v>
      </c>
      <c r="I20" s="10" t="s">
        <v>10</v>
      </c>
      <c r="J20" s="10" t="s">
        <v>11</v>
      </c>
      <c r="K20" s="10" t="s">
        <v>12</v>
      </c>
      <c r="L20" s="10" t="s">
        <v>13</v>
      </c>
      <c r="M20" s="10" t="s">
        <v>14</v>
      </c>
      <c r="N20" s="10" t="s">
        <v>15</v>
      </c>
      <c r="O20" s="10" t="s">
        <v>16</v>
      </c>
      <c r="P20" s="10" t="s">
        <v>10</v>
      </c>
      <c r="Q20" s="10" t="s">
        <v>11</v>
      </c>
      <c r="R20" s="10" t="s">
        <v>12</v>
      </c>
      <c r="S20" s="10" t="s">
        <v>13</v>
      </c>
      <c r="T20" s="10" t="s">
        <v>14</v>
      </c>
      <c r="U20" s="10" t="s">
        <v>15</v>
      </c>
      <c r="V20" s="10" t="s">
        <v>16</v>
      </c>
      <c r="W20" s="10" t="s">
        <v>10</v>
      </c>
      <c r="X20" s="10" t="s">
        <v>11</v>
      </c>
      <c r="Y20" s="10" t="s">
        <v>12</v>
      </c>
      <c r="Z20" s="10" t="s">
        <v>13</v>
      </c>
      <c r="AA20" s="10" t="s">
        <v>14</v>
      </c>
      <c r="AB20" s="10" t="s">
        <v>15</v>
      </c>
      <c r="AC20" s="10" t="s">
        <v>16</v>
      </c>
      <c r="AD20" s="10" t="s">
        <v>10</v>
      </c>
      <c r="AE20" s="10" t="s">
        <v>11</v>
      </c>
      <c r="AF20" s="10" t="s">
        <v>12</v>
      </c>
      <c r="AG20" s="10" t="s">
        <v>13</v>
      </c>
      <c r="AH20" s="10" t="s">
        <v>14</v>
      </c>
      <c r="AI20" s="10" t="s">
        <v>15</v>
      </c>
      <c r="AJ20" s="10" t="s">
        <v>16</v>
      </c>
      <c r="AK20" s="10" t="s">
        <v>10</v>
      </c>
      <c r="AL20" s="10" t="s">
        <v>11</v>
      </c>
      <c r="AM20" s="10" t="s">
        <v>12</v>
      </c>
      <c r="AN20" s="10" t="s">
        <v>13</v>
      </c>
      <c r="AO20" s="10" t="s">
        <v>14</v>
      </c>
      <c r="AP20" s="10" t="s">
        <v>15</v>
      </c>
      <c r="AQ20" s="10" t="s">
        <v>16</v>
      </c>
      <c r="AR20" s="10" t="s">
        <v>10</v>
      </c>
      <c r="AS20" s="10" t="s">
        <v>11</v>
      </c>
      <c r="AT20" s="10" t="s">
        <v>12</v>
      </c>
      <c r="AU20" s="10" t="s">
        <v>13</v>
      </c>
      <c r="AV20" s="10" t="s">
        <v>14</v>
      </c>
      <c r="AW20" s="10" t="s">
        <v>15</v>
      </c>
      <c r="AX20" s="10" t="s">
        <v>16</v>
      </c>
      <c r="AY20" s="10" t="s">
        <v>10</v>
      </c>
      <c r="AZ20" s="10" t="s">
        <v>11</v>
      </c>
      <c r="BA20" s="10" t="s">
        <v>12</v>
      </c>
      <c r="BB20" s="10" t="s">
        <v>13</v>
      </c>
      <c r="BC20" s="10" t="s">
        <v>14</v>
      </c>
      <c r="BD20" s="10" t="s">
        <v>15</v>
      </c>
      <c r="BE20" s="10" t="s">
        <v>16</v>
      </c>
    </row>
    <row r="21" spans="1:57" s="3" customFormat="1" ht="62.25" customHeight="1" x14ac:dyDescent="0.3">
      <c r="A21" s="11" t="s">
        <v>17</v>
      </c>
      <c r="B21" s="12">
        <f>C21+D21+E21+F21</f>
        <v>0</v>
      </c>
      <c r="C21" s="12">
        <v>0</v>
      </c>
      <c r="D21" s="12">
        <v>0</v>
      </c>
      <c r="E21" s="12">
        <v>0</v>
      </c>
      <c r="F21" s="12">
        <v>0</v>
      </c>
      <c r="G21" s="12">
        <f>16870.23+1075.77</f>
        <v>17946</v>
      </c>
      <c r="H21" s="12">
        <v>14228.16</v>
      </c>
      <c r="I21" s="12">
        <f>J21+K21+L21+M21</f>
        <v>277289.07799999998</v>
      </c>
      <c r="J21" s="13"/>
      <c r="K21" s="12">
        <f>12323.39*1.2</f>
        <v>14788.067999999999</v>
      </c>
      <c r="L21" s="13"/>
      <c r="M21" s="14">
        <v>262501.01</v>
      </c>
      <c r="N21" s="14">
        <f>186510.36+16586.74+12323.39</f>
        <v>215420.49</v>
      </c>
      <c r="O21" s="14">
        <f>161489.53+12323.39</f>
        <v>173812.91999999998</v>
      </c>
      <c r="P21" s="12">
        <f>T21</f>
        <v>233313.46</v>
      </c>
      <c r="Q21" s="13"/>
      <c r="R21" s="13"/>
      <c r="S21" s="13"/>
      <c r="T21" s="12">
        <f>109477.51+123835.95</f>
        <v>233313.46</v>
      </c>
      <c r="U21" s="12">
        <f>257140.29+21388.14</f>
        <v>278528.43</v>
      </c>
      <c r="V21" s="14">
        <v>259663.72</v>
      </c>
      <c r="W21" s="12">
        <f>AA21</f>
        <v>340018.3</v>
      </c>
      <c r="X21" s="13"/>
      <c r="Y21" s="13"/>
      <c r="Z21" s="13"/>
      <c r="AA21" s="14">
        <v>340018.3</v>
      </c>
      <c r="AB21" s="14">
        <f>234307.65+20846.61</f>
        <v>255154.26</v>
      </c>
      <c r="AC21" s="14">
        <v>235709.26</v>
      </c>
      <c r="AD21" s="12">
        <f>AH21</f>
        <v>411840.63399999996</v>
      </c>
      <c r="AE21" s="13"/>
      <c r="AF21" s="13"/>
      <c r="AG21" s="13"/>
      <c r="AH21" s="14">
        <f>412843.57*1.2-83571.65</f>
        <v>411840.63399999996</v>
      </c>
      <c r="AI21" s="14">
        <f>AJ21*1.2</f>
        <v>495412.28399999999</v>
      </c>
      <c r="AJ21" s="14">
        <v>412843.57</v>
      </c>
      <c r="AK21" s="12">
        <f>AO21</f>
        <v>29208.489599999997</v>
      </c>
      <c r="AL21" s="13"/>
      <c r="AM21" s="13"/>
      <c r="AN21" s="13"/>
      <c r="AO21" s="14">
        <f>24340.408*1.2</f>
        <v>29208.489599999997</v>
      </c>
      <c r="AP21" s="14">
        <f>AO21</f>
        <v>29208.489599999997</v>
      </c>
      <c r="AQ21" s="14">
        <f>24340.408</f>
        <v>24340.407999999999</v>
      </c>
      <c r="AR21" s="12">
        <f>AV21</f>
        <v>9845.4719999999998</v>
      </c>
      <c r="AS21" s="13"/>
      <c r="AT21" s="13"/>
      <c r="AU21" s="13"/>
      <c r="AV21" s="14">
        <f>8204.56*1.2</f>
        <v>9845.4719999999998</v>
      </c>
      <c r="AW21" s="14">
        <f>AV21</f>
        <v>9845.4719999999998</v>
      </c>
      <c r="AX21" s="14">
        <f>8204.56+25767.84/1.2</f>
        <v>29677.760000000002</v>
      </c>
      <c r="AY21" s="12">
        <f>SUM(AZ21:BC21)</f>
        <v>1301515.4336000001</v>
      </c>
      <c r="AZ21" s="12">
        <f>C21+J21+Q21+X21+AE21+AL21+AS21</f>
        <v>0</v>
      </c>
      <c r="BA21" s="12">
        <f t="shared" ref="BA21:BE21" si="0">D21+K21+R21+Y21+AF21+AM21+AT21</f>
        <v>14788.067999999999</v>
      </c>
      <c r="BB21" s="12">
        <f t="shared" si="0"/>
        <v>0</v>
      </c>
      <c r="BC21" s="12">
        <f t="shared" si="0"/>
        <v>1286727.3656000001</v>
      </c>
      <c r="BD21" s="12">
        <f t="shared" si="0"/>
        <v>1301515.4256</v>
      </c>
      <c r="BE21" s="12">
        <f t="shared" si="0"/>
        <v>1150275.7980000002</v>
      </c>
    </row>
    <row r="22" spans="1:57" ht="20.25" x14ac:dyDescent="0.3">
      <c r="X22" s="6"/>
      <c r="Y22" s="6"/>
      <c r="Z22" s="6"/>
      <c r="AA22" s="6"/>
      <c r="AB22" s="6"/>
      <c r="AC22" s="6"/>
      <c r="AD22" s="6"/>
      <c r="AK22" s="6"/>
      <c r="AR22" s="6"/>
      <c r="AY22" s="6"/>
      <c r="BE22" s="15" t="s">
        <v>26</v>
      </c>
    </row>
    <row r="23" spans="1:57" x14ac:dyDescent="0.2">
      <c r="T23" s="7"/>
      <c r="AA23" s="7"/>
    </row>
    <row r="24" spans="1:57" ht="18.75" customHeight="1" x14ac:dyDescent="0.2">
      <c r="T24" s="7"/>
      <c r="AY24" s="8"/>
      <c r="BC24" s="7"/>
      <c r="BD24" s="7"/>
    </row>
    <row r="25" spans="1:57" ht="18.75" customHeight="1" x14ac:dyDescent="0.2"/>
    <row r="28" spans="1:57" ht="12.75" customHeight="1" x14ac:dyDescent="0.2"/>
  </sheetData>
  <mergeCells count="41">
    <mergeCell ref="BD19:BE19"/>
    <mergeCell ref="AY18:BE18"/>
    <mergeCell ref="B19:F19"/>
    <mergeCell ref="G19:H19"/>
    <mergeCell ref="I19:M19"/>
    <mergeCell ref="N19:O19"/>
    <mergeCell ref="P19:T19"/>
    <mergeCell ref="U19:V19"/>
    <mergeCell ref="W19:AA19"/>
    <mergeCell ref="AB19:AC19"/>
    <mergeCell ref="AD19:AH19"/>
    <mergeCell ref="AI19:AJ19"/>
    <mergeCell ref="AK19:AO19"/>
    <mergeCell ref="AP19:AQ19"/>
    <mergeCell ref="AR19:AV19"/>
    <mergeCell ref="AW19:AX19"/>
    <mergeCell ref="AY19:BC19"/>
    <mergeCell ref="P18:V18"/>
    <mergeCell ref="W18:AC18"/>
    <mergeCell ref="AD18:AJ18"/>
    <mergeCell ref="AK18:AQ18"/>
    <mergeCell ref="AR18:AX18"/>
    <mergeCell ref="A16:B16"/>
    <mergeCell ref="C16:E16"/>
    <mergeCell ref="A18:A20"/>
    <mergeCell ref="B18:H18"/>
    <mergeCell ref="I18:O18"/>
    <mergeCell ref="Z2:AC2"/>
    <mergeCell ref="AG2:AJ2"/>
    <mergeCell ref="AN2:AQ2"/>
    <mergeCell ref="AU2:AX2"/>
    <mergeCell ref="A15:AC15"/>
    <mergeCell ref="BA8:BD8"/>
    <mergeCell ref="BA9:BD9"/>
    <mergeCell ref="BA10:BD10"/>
    <mergeCell ref="BA11:BD11"/>
    <mergeCell ref="BA2:BD2"/>
    <mergeCell ref="BA3:BD3"/>
    <mergeCell ref="BA4:BD4"/>
    <mergeCell ref="BA5:BD5"/>
    <mergeCell ref="BA7:BD7"/>
  </mergeCells>
  <pageMargins left="0.39370078740157483" right="0.31496062992125984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Лист1!Print_AreaFix_1Fix_1Fix_1Fix_1Fix_1Fix_1Fix_1</vt:lpstr>
      <vt:lpstr>Лист1!Print_AreaFix_2Fix_2Fix_2Fix_2Fix_2</vt:lpstr>
      <vt:lpstr>Лист1!Print_AreaFix_3Fix_3Fix_3Fix_3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Храмкова Екатерина Вячеславовна</cp:lastModifiedBy>
  <cp:revision>2</cp:revision>
  <cp:lastPrinted>2025-05-20T14:34:38Z</cp:lastPrinted>
  <dcterms:created xsi:type="dcterms:W3CDTF">2006-09-16T00:00:00Z</dcterms:created>
  <dcterms:modified xsi:type="dcterms:W3CDTF">2025-06-03T11:47:13Z</dcterms:modified>
</cp:coreProperties>
</file>