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6380" windowHeight="8190" tabRatio="500"/>
  </bookViews>
  <sheets>
    <sheet name="Общая" sheetId="1" r:id="rId1"/>
  </sheets>
  <definedNames>
    <definedName name="_xlnm._FilterDatabase" localSheetId="0" hidden="1">Общая!$A$16:$AE$94</definedName>
    <definedName name="_xlnm.Print_Titles" localSheetId="0">Общая!$13:$15</definedName>
  </definedNames>
  <calcPr calcId="145621" refMode="R1C1"/>
  <extLst>
    <ext xmlns:loext="http://schemas.libreoffice.org/" uri="{7626C862-2A13-11E5-B345-FEFF819CDC9F}">
      <loext:extCalcPr stringRefSyntax="ExcelA1"/>
    </ext>
  </extLst>
</workbook>
</file>

<file path=xl/calcChain.xml><?xml version="1.0" encoding="utf-8"?>
<calcChain xmlns="http://schemas.openxmlformats.org/spreadsheetml/2006/main">
  <c r="O83" i="1" l="1"/>
  <c r="R83" i="1"/>
  <c r="O48" i="1"/>
  <c r="S48" i="1"/>
  <c r="O46" i="1"/>
  <c r="S46" i="1"/>
  <c r="S43" i="1"/>
  <c r="O21" i="1"/>
  <c r="S21" i="1"/>
  <c r="T21" i="1" l="1"/>
  <c r="Y21" i="1"/>
  <c r="Z21" i="1"/>
  <c r="AA21" i="1"/>
  <c r="AB21" i="1"/>
  <c r="AC21" i="1"/>
  <c r="AD21" i="1"/>
  <c r="AE21" i="1"/>
  <c r="N21" i="1"/>
  <c r="T46" i="1"/>
  <c r="U46" i="1"/>
  <c r="V46" i="1"/>
  <c r="W46" i="1"/>
  <c r="X46" i="1"/>
  <c r="Y46" i="1"/>
  <c r="Z46" i="1"/>
  <c r="AA46" i="1"/>
  <c r="AB46" i="1"/>
  <c r="AC46" i="1"/>
  <c r="AD46" i="1"/>
  <c r="AE46" i="1"/>
  <c r="N46" i="1"/>
  <c r="R47" i="1"/>
  <c r="R46" i="1" s="1"/>
  <c r="S71" i="1"/>
  <c r="T71" i="1"/>
  <c r="Y71" i="1"/>
  <c r="Z71" i="1"/>
  <c r="AE71" i="1"/>
  <c r="N71" i="1"/>
  <c r="R24" i="1"/>
  <c r="Q24" i="1" s="1"/>
  <c r="P24" i="1" s="1"/>
  <c r="R45" i="1"/>
  <c r="R43" i="1" s="1"/>
  <c r="X45" i="1"/>
  <c r="W45" i="1" s="1"/>
  <c r="U45" i="1" s="1"/>
  <c r="V45" i="1" s="1"/>
  <c r="AD45" i="1"/>
  <c r="AC45" i="1" s="1"/>
  <c r="R82" i="1"/>
  <c r="Q82" i="1" s="1"/>
  <c r="P82" i="1" s="1"/>
  <c r="X82" i="1"/>
  <c r="W82" i="1" s="1"/>
  <c r="AD82" i="1"/>
  <c r="AC82" i="1" s="1"/>
  <c r="AE100" i="1"/>
  <c r="S99" i="1"/>
  <c r="S95" i="1" s="1"/>
  <c r="AE98" i="1"/>
  <c r="AE97" i="1"/>
  <c r="Y96" i="1"/>
  <c r="Y95" i="1" s="1"/>
  <c r="AD95" i="1"/>
  <c r="AC95" i="1"/>
  <c r="AB95" i="1"/>
  <c r="AA95" i="1"/>
  <c r="Z95" i="1"/>
  <c r="X95" i="1"/>
  <c r="W95" i="1"/>
  <c r="V95" i="1"/>
  <c r="U95" i="1"/>
  <c r="T95" i="1"/>
  <c r="R95" i="1"/>
  <c r="Q95" i="1"/>
  <c r="P95" i="1"/>
  <c r="O95" i="1"/>
  <c r="N95" i="1"/>
  <c r="AE94" i="1"/>
  <c r="AE90" i="1" s="1"/>
  <c r="Y93" i="1"/>
  <c r="Y90" i="1" s="1"/>
  <c r="Y92" i="1"/>
  <c r="AD90" i="1"/>
  <c r="AC90" i="1"/>
  <c r="AB90" i="1"/>
  <c r="AA90" i="1"/>
  <c r="Z90" i="1"/>
  <c r="X90" i="1"/>
  <c r="W90" i="1"/>
  <c r="V90" i="1"/>
  <c r="U90" i="1"/>
  <c r="T90" i="1"/>
  <c r="S90" i="1"/>
  <c r="R90" i="1"/>
  <c r="Q90" i="1"/>
  <c r="P90" i="1"/>
  <c r="O90" i="1"/>
  <c r="N90" i="1"/>
  <c r="N89" i="1" s="1"/>
  <c r="N19" i="1" s="1"/>
  <c r="AD88" i="1"/>
  <c r="AD87" i="1" s="1"/>
  <c r="R88" i="1"/>
  <c r="R87" i="1" s="1"/>
  <c r="AE87" i="1"/>
  <c r="Z87" i="1"/>
  <c r="Y87" i="1"/>
  <c r="X87" i="1"/>
  <c r="W87" i="1"/>
  <c r="V87" i="1"/>
  <c r="U87" i="1"/>
  <c r="T87" i="1"/>
  <c r="S87" i="1"/>
  <c r="O87" i="1"/>
  <c r="N87" i="1"/>
  <c r="R86" i="1"/>
  <c r="Q86" i="1" s="1"/>
  <c r="AE85" i="1"/>
  <c r="AD85" i="1"/>
  <c r="AC85" i="1"/>
  <c r="AB85" i="1"/>
  <c r="AA85" i="1"/>
  <c r="Z85" i="1"/>
  <c r="Y85" i="1"/>
  <c r="X85" i="1"/>
  <c r="W85" i="1"/>
  <c r="V85" i="1"/>
  <c r="U85" i="1"/>
  <c r="T85" i="1"/>
  <c r="S85" i="1"/>
  <c r="O85" i="1"/>
  <c r="N85" i="1"/>
  <c r="AD84" i="1"/>
  <c r="AD83" i="1" s="1"/>
  <c r="X84" i="1"/>
  <c r="W84" i="1" s="1"/>
  <c r="W83" i="1" s="1"/>
  <c r="Q84" i="1"/>
  <c r="Q83" i="1" s="1"/>
  <c r="AE83" i="1"/>
  <c r="Z83" i="1"/>
  <c r="Y83" i="1"/>
  <c r="T83" i="1"/>
  <c r="S83" i="1"/>
  <c r="N83" i="1"/>
  <c r="R81" i="1"/>
  <c r="Q81" i="1" s="1"/>
  <c r="AE80" i="1"/>
  <c r="Z80" i="1"/>
  <c r="Y80" i="1"/>
  <c r="X80" i="1"/>
  <c r="T80" i="1"/>
  <c r="S80" i="1"/>
  <c r="O80" i="1"/>
  <c r="N80" i="1"/>
  <c r="AD79" i="1"/>
  <c r="AC79" i="1" s="1"/>
  <c r="X79" i="1"/>
  <c r="W79" i="1" s="1"/>
  <c r="R79" i="1"/>
  <c r="Q79" i="1" s="1"/>
  <c r="AE78" i="1"/>
  <c r="Z78" i="1"/>
  <c r="Y78" i="1"/>
  <c r="X78" i="1"/>
  <c r="T78" i="1"/>
  <c r="S78" i="1"/>
  <c r="R78" i="1"/>
  <c r="O78" i="1"/>
  <c r="N78" i="1"/>
  <c r="AD77" i="1"/>
  <c r="AC77" i="1" s="1"/>
  <c r="AA77" i="1" s="1"/>
  <c r="AA76" i="1" s="1"/>
  <c r="X77" i="1"/>
  <c r="X76" i="1" s="1"/>
  <c r="R77" i="1"/>
  <c r="R76" i="1" s="1"/>
  <c r="AE76" i="1"/>
  <c r="Z76" i="1"/>
  <c r="Y76" i="1"/>
  <c r="T76" i="1"/>
  <c r="S76" i="1"/>
  <c r="O76" i="1"/>
  <c r="N76" i="1"/>
  <c r="AD75" i="1"/>
  <c r="AC75" i="1" s="1"/>
  <c r="X75" i="1"/>
  <c r="W75" i="1" s="1"/>
  <c r="R75" i="1"/>
  <c r="Q75" i="1" s="1"/>
  <c r="AD74" i="1"/>
  <c r="AC74" i="1" s="1"/>
  <c r="R74" i="1"/>
  <c r="Q74" i="1" s="1"/>
  <c r="AE73" i="1"/>
  <c r="Z73" i="1"/>
  <c r="Y73" i="1"/>
  <c r="T73" i="1"/>
  <c r="S73" i="1"/>
  <c r="N73" i="1"/>
  <c r="AD72" i="1"/>
  <c r="AC72" i="1" s="1"/>
  <c r="AC71" i="1" s="1"/>
  <c r="X72" i="1"/>
  <c r="W72" i="1" s="1"/>
  <c r="W71" i="1" s="1"/>
  <c r="R72" i="1"/>
  <c r="Q72" i="1" s="1"/>
  <c r="Q71" i="1" s="1"/>
  <c r="AD70" i="1"/>
  <c r="AC70" i="1" s="1"/>
  <c r="X70" i="1"/>
  <c r="X69" i="1" s="1"/>
  <c r="R70" i="1"/>
  <c r="R69" i="1" s="1"/>
  <c r="AE69" i="1"/>
  <c r="Z69" i="1"/>
  <c r="Y69" i="1"/>
  <c r="T69" i="1"/>
  <c r="S69" i="1"/>
  <c r="O69" i="1"/>
  <c r="N69" i="1"/>
  <c r="AD68" i="1"/>
  <c r="AC68" i="1" s="1"/>
  <c r="X68" i="1"/>
  <c r="X67" i="1" s="1"/>
  <c r="R68" i="1"/>
  <c r="R67" i="1" s="1"/>
  <c r="AE67" i="1"/>
  <c r="Z67" i="1"/>
  <c r="Y67" i="1"/>
  <c r="T67" i="1"/>
  <c r="S67" i="1"/>
  <c r="O67" i="1"/>
  <c r="N67" i="1"/>
  <c r="AD66" i="1"/>
  <c r="AC66" i="1" s="1"/>
  <c r="R66" i="1"/>
  <c r="Q66" i="1" s="1"/>
  <c r="R65" i="1"/>
  <c r="Q65" i="1" s="1"/>
  <c r="AE64" i="1"/>
  <c r="Z64" i="1"/>
  <c r="Y64" i="1"/>
  <c r="X64" i="1"/>
  <c r="W64" i="1"/>
  <c r="V64" i="1"/>
  <c r="U64" i="1"/>
  <c r="T64" i="1"/>
  <c r="S64" i="1"/>
  <c r="O64" i="1"/>
  <c r="N64" i="1"/>
  <c r="AD63" i="1"/>
  <c r="AC63" i="1" s="1"/>
  <c r="T63" i="1"/>
  <c r="S63" i="1" s="1"/>
  <c r="O63" i="1"/>
  <c r="AD62" i="1"/>
  <c r="Q62" i="1"/>
  <c r="Q61" i="1" s="1"/>
  <c r="AE61" i="1"/>
  <c r="Z61" i="1"/>
  <c r="Y61" i="1"/>
  <c r="X61" i="1"/>
  <c r="W61" i="1"/>
  <c r="U61" i="1"/>
  <c r="P61" i="1"/>
  <c r="O61" i="1"/>
  <c r="N61" i="1"/>
  <c r="AD60" i="1"/>
  <c r="AC60" i="1" s="1"/>
  <c r="AB60" i="1" s="1"/>
  <c r="X60" i="1"/>
  <c r="W60" i="1" s="1"/>
  <c r="V60" i="1" s="1"/>
  <c r="R60" i="1"/>
  <c r="Q60" i="1" s="1"/>
  <c r="P60" i="1" s="1"/>
  <c r="AD59" i="1"/>
  <c r="AC59" i="1" s="1"/>
  <c r="AA59" i="1" s="1"/>
  <c r="X59" i="1"/>
  <c r="W59" i="1" s="1"/>
  <c r="R59" i="1"/>
  <c r="Q59" i="1" s="1"/>
  <c r="P59" i="1" s="1"/>
  <c r="AD58" i="1"/>
  <c r="AC58" i="1" s="1"/>
  <c r="X58" i="1"/>
  <c r="W58" i="1" s="1"/>
  <c r="U58" i="1" s="1"/>
  <c r="R58" i="1"/>
  <c r="AD57" i="1"/>
  <c r="AC57" i="1" s="1"/>
  <c r="X57" i="1"/>
  <c r="W57" i="1" s="1"/>
  <c r="U57" i="1" s="1"/>
  <c r="R57" i="1"/>
  <c r="Q57" i="1" s="1"/>
  <c r="AE56" i="1"/>
  <c r="Z56" i="1"/>
  <c r="Y56" i="1"/>
  <c r="T56" i="1"/>
  <c r="S56" i="1"/>
  <c r="O56" i="1"/>
  <c r="N56" i="1"/>
  <c r="AD55" i="1"/>
  <c r="AD54" i="1" s="1"/>
  <c r="X55" i="1"/>
  <c r="X54" i="1" s="1"/>
  <c r="R55" i="1"/>
  <c r="Q55" i="1" s="1"/>
  <c r="AE54" i="1"/>
  <c r="AA54" i="1"/>
  <c r="Z54" i="1"/>
  <c r="Y54" i="1"/>
  <c r="T54" i="1"/>
  <c r="S54" i="1"/>
  <c r="R54" i="1"/>
  <c r="O54" i="1"/>
  <c r="N54" i="1"/>
  <c r="AD53" i="1"/>
  <c r="AC53" i="1" s="1"/>
  <c r="X53" i="1"/>
  <c r="W53" i="1" s="1"/>
  <c r="R53" i="1"/>
  <c r="Q53" i="1" s="1"/>
  <c r="Q52" i="1" s="1"/>
  <c r="AE52" i="1"/>
  <c r="Z52" i="1"/>
  <c r="Y52" i="1"/>
  <c r="T52" i="1"/>
  <c r="S52" i="1"/>
  <c r="O52" i="1"/>
  <c r="N52" i="1"/>
  <c r="AD51" i="1"/>
  <c r="AC51" i="1" s="1"/>
  <c r="AA51" i="1" s="1"/>
  <c r="X51" i="1"/>
  <c r="W51" i="1" s="1"/>
  <c r="R51" i="1"/>
  <c r="Q51" i="1" s="1"/>
  <c r="P51" i="1" s="1"/>
  <c r="AD50" i="1"/>
  <c r="AC50" i="1" s="1"/>
  <c r="X50" i="1"/>
  <c r="W50" i="1" s="1"/>
  <c r="U50" i="1" s="1"/>
  <c r="R50" i="1"/>
  <c r="AD49" i="1"/>
  <c r="AC49" i="1" s="1"/>
  <c r="X49" i="1"/>
  <c r="R49" i="1"/>
  <c r="AE48" i="1"/>
  <c r="Z48" i="1"/>
  <c r="Y48" i="1"/>
  <c r="T48" i="1"/>
  <c r="N48" i="1"/>
  <c r="AE43" i="1"/>
  <c r="Z43" i="1"/>
  <c r="Y43" i="1"/>
  <c r="T43" i="1"/>
  <c r="N43" i="1"/>
  <c r="AD42" i="1"/>
  <c r="AC42" i="1" s="1"/>
  <c r="AA42" i="1" s="1"/>
  <c r="AA40" i="1" s="1"/>
  <c r="X42" i="1"/>
  <c r="W42" i="1" s="1"/>
  <c r="R42" i="1"/>
  <c r="Q42" i="1" s="1"/>
  <c r="O42" i="1" s="1"/>
  <c r="X41" i="1"/>
  <c r="W41" i="1" s="1"/>
  <c r="U41" i="1" s="1"/>
  <c r="R41" i="1"/>
  <c r="R40" i="1" s="1"/>
  <c r="AE40" i="1"/>
  <c r="Z40" i="1"/>
  <c r="Y40" i="1"/>
  <c r="T40" i="1"/>
  <c r="S40" i="1"/>
  <c r="O40" i="1"/>
  <c r="N40" i="1"/>
  <c r="AD39" i="1"/>
  <c r="AC39" i="1" s="1"/>
  <c r="X39" i="1"/>
  <c r="W39" i="1" s="1"/>
  <c r="R39" i="1"/>
  <c r="Q39" i="1" s="1"/>
  <c r="AE38" i="1"/>
  <c r="Z38" i="1"/>
  <c r="Y38" i="1"/>
  <c r="T38" i="1"/>
  <c r="S38" i="1"/>
  <c r="N38" i="1"/>
  <c r="AD37" i="1"/>
  <c r="AC37" i="1" s="1"/>
  <c r="X37" i="1"/>
  <c r="W37" i="1" s="1"/>
  <c r="R37" i="1"/>
  <c r="Q37" i="1" s="1"/>
  <c r="Q36" i="1" s="1"/>
  <c r="AE36" i="1"/>
  <c r="Z36" i="1"/>
  <c r="Y36" i="1"/>
  <c r="T36" i="1"/>
  <c r="S36" i="1"/>
  <c r="O36" i="1"/>
  <c r="N36" i="1"/>
  <c r="AD35" i="1"/>
  <c r="AC35" i="1" s="1"/>
  <c r="X35" i="1"/>
  <c r="W35" i="1" s="1"/>
  <c r="R35" i="1"/>
  <c r="Q35" i="1" s="1"/>
  <c r="O35" i="1" s="1"/>
  <c r="O33" i="1" s="1"/>
  <c r="W34" i="1"/>
  <c r="V34" i="1" s="1"/>
  <c r="T34" i="1" s="1"/>
  <c r="T33" i="1" s="1"/>
  <c r="R34" i="1"/>
  <c r="AE33" i="1"/>
  <c r="Z33" i="1"/>
  <c r="Y33" i="1"/>
  <c r="S33" i="1"/>
  <c r="N33" i="1"/>
  <c r="AD32" i="1"/>
  <c r="AC32" i="1" s="1"/>
  <c r="X32" i="1"/>
  <c r="W32" i="1" s="1"/>
  <c r="R32" i="1"/>
  <c r="Q32" i="1" s="1"/>
  <c r="AD31" i="1"/>
  <c r="AC31" i="1" s="1"/>
  <c r="X31" i="1"/>
  <c r="R31" i="1"/>
  <c r="Q31" i="1" s="1"/>
  <c r="P31" i="1" s="1"/>
  <c r="AD30" i="1"/>
  <c r="AC30" i="1" s="1"/>
  <c r="X30" i="1"/>
  <c r="R30" i="1"/>
  <c r="Q30" i="1" s="1"/>
  <c r="P30" i="1" s="1"/>
  <c r="AD29" i="1"/>
  <c r="AC29" i="1" s="1"/>
  <c r="X29" i="1"/>
  <c r="R29" i="1"/>
  <c r="Q29" i="1" s="1"/>
  <c r="P29" i="1" s="1"/>
  <c r="AD28" i="1"/>
  <c r="X28" i="1"/>
  <c r="W28" i="1" s="1"/>
  <c r="R28" i="1"/>
  <c r="Q28" i="1" s="1"/>
  <c r="P28" i="1" s="1"/>
  <c r="AD27" i="1"/>
  <c r="AC27" i="1" s="1"/>
  <c r="AA27" i="1" s="1"/>
  <c r="X27" i="1"/>
  <c r="R27" i="1"/>
  <c r="AE26" i="1"/>
  <c r="Z26" i="1"/>
  <c r="Y26" i="1"/>
  <c r="T26" i="1"/>
  <c r="S26" i="1"/>
  <c r="N26" i="1"/>
  <c r="R23" i="1"/>
  <c r="X22" i="1"/>
  <c r="X21" i="1" s="1"/>
  <c r="R22" i="1"/>
  <c r="W89" i="1" l="1"/>
  <c r="W19" i="1" s="1"/>
  <c r="Q45" i="1"/>
  <c r="O45" i="1" s="1"/>
  <c r="W22" i="1"/>
  <c r="U22" i="1" s="1"/>
  <c r="U21" i="1" s="1"/>
  <c r="S89" i="1"/>
  <c r="S19" i="1" s="1"/>
  <c r="X83" i="1"/>
  <c r="V89" i="1"/>
  <c r="V19" i="1" s="1"/>
  <c r="R52" i="1"/>
  <c r="P45" i="1"/>
  <c r="P43" i="1" s="1"/>
  <c r="O43" i="1"/>
  <c r="X71" i="1"/>
  <c r="R48" i="1"/>
  <c r="Q49" i="1"/>
  <c r="Q22" i="1"/>
  <c r="U89" i="1"/>
  <c r="U19" i="1" s="1"/>
  <c r="W77" i="1"/>
  <c r="U77" i="1" s="1"/>
  <c r="U76" i="1" s="1"/>
  <c r="Z89" i="1"/>
  <c r="Z19" i="1" s="1"/>
  <c r="AD71" i="1"/>
  <c r="R71" i="1"/>
  <c r="R21" i="1"/>
  <c r="AD52" i="1"/>
  <c r="AD76" i="1"/>
  <c r="AD89" i="1"/>
  <c r="AD19" i="1" s="1"/>
  <c r="T89" i="1"/>
  <c r="T19" i="1" s="1"/>
  <c r="Q47" i="1"/>
  <c r="Q46" i="1" s="1"/>
  <c r="U39" i="1"/>
  <c r="U38" i="1" s="1"/>
  <c r="W38" i="1"/>
  <c r="Z20" i="1"/>
  <c r="Z18" i="1" s="1"/>
  <c r="X48" i="1"/>
  <c r="W68" i="1"/>
  <c r="U68" i="1" s="1"/>
  <c r="U67" i="1" s="1"/>
  <c r="X89" i="1"/>
  <c r="X19" i="1" s="1"/>
  <c r="AD40" i="1"/>
  <c r="W49" i="1"/>
  <c r="U49" i="1" s="1"/>
  <c r="X36" i="1"/>
  <c r="AD73" i="1"/>
  <c r="X38" i="1"/>
  <c r="AD67" i="1"/>
  <c r="AC84" i="1"/>
  <c r="AA84" i="1" s="1"/>
  <c r="P89" i="1"/>
  <c r="P19" i="1" s="1"/>
  <c r="AC89" i="1"/>
  <c r="AC19" i="1" s="1"/>
  <c r="AD48" i="1"/>
  <c r="AB89" i="1"/>
  <c r="AB19" i="1" s="1"/>
  <c r="AE95" i="1"/>
  <c r="AE89" i="1" s="1"/>
  <c r="AE19" i="1" s="1"/>
  <c r="AA89" i="1"/>
  <c r="AA19" i="1" s="1"/>
  <c r="AA79" i="1"/>
  <c r="AA78" i="1" s="1"/>
  <c r="AC78" i="1"/>
  <c r="AA70" i="1"/>
  <c r="AA69" i="1" s="1"/>
  <c r="AC69" i="1"/>
  <c r="V63" i="1"/>
  <c r="V61" i="1" s="1"/>
  <c r="S61" i="1"/>
  <c r="S20" i="1" s="1"/>
  <c r="P84" i="1"/>
  <c r="P83" i="1" s="1"/>
  <c r="AB29" i="1"/>
  <c r="AA29" i="1"/>
  <c r="AA35" i="1"/>
  <c r="AA33" i="1" s="1"/>
  <c r="AC33" i="1"/>
  <c r="U28" i="1"/>
  <c r="V28" i="1" s="1"/>
  <c r="U32" i="1"/>
  <c r="V32" i="1" s="1"/>
  <c r="AD69" i="1"/>
  <c r="AD36" i="1"/>
  <c r="W55" i="1"/>
  <c r="T61" i="1"/>
  <c r="T20" i="1" s="1"/>
  <c r="AD78" i="1"/>
  <c r="AD56" i="1"/>
  <c r="R63" i="1"/>
  <c r="R61" i="1" s="1"/>
  <c r="Y20" i="1"/>
  <c r="Q23" i="1"/>
  <c r="R33" i="1"/>
  <c r="Q44" i="1"/>
  <c r="Q43" i="1" s="1"/>
  <c r="X56" i="1"/>
  <c r="AD61" i="1"/>
  <c r="U84" i="1"/>
  <c r="U83" i="1" s="1"/>
  <c r="Q89" i="1"/>
  <c r="Q19" i="1" s="1"/>
  <c r="AE20" i="1"/>
  <c r="AC76" i="1"/>
  <c r="X26" i="1"/>
  <c r="AD33" i="1"/>
  <c r="R36" i="1"/>
  <c r="AD43" i="1"/>
  <c r="R56" i="1"/>
  <c r="R89" i="1"/>
  <c r="R19" i="1" s="1"/>
  <c r="R26" i="1"/>
  <c r="Q27" i="1"/>
  <c r="P27" i="1" s="1"/>
  <c r="V39" i="1"/>
  <c r="V38" i="1" s="1"/>
  <c r="Q70" i="1"/>
  <c r="AD80" i="1"/>
  <c r="R85" i="1"/>
  <c r="O89" i="1"/>
  <c r="O19" i="1" s="1"/>
  <c r="R80" i="1"/>
  <c r="AD26" i="1"/>
  <c r="AC40" i="1"/>
  <c r="X52" i="1"/>
  <c r="AC55" i="1"/>
  <c r="AB55" i="1" s="1"/>
  <c r="AB54" i="1" s="1"/>
  <c r="U82" i="1"/>
  <c r="U80" i="1" s="1"/>
  <c r="AA45" i="1"/>
  <c r="AB45" i="1" s="1"/>
  <c r="AC43" i="1"/>
  <c r="AA82" i="1"/>
  <c r="AB82" i="1" s="1"/>
  <c r="Q80" i="1"/>
  <c r="U59" i="1"/>
  <c r="U56" i="1" s="1"/>
  <c r="AA63" i="1"/>
  <c r="AB63" i="1" s="1"/>
  <c r="P65" i="1"/>
  <c r="P64" i="1" s="1"/>
  <c r="Q64" i="1"/>
  <c r="U37" i="1"/>
  <c r="U36" i="1" s="1"/>
  <c r="W36" i="1"/>
  <c r="AC48" i="1"/>
  <c r="AA49" i="1"/>
  <c r="AA72" i="1"/>
  <c r="AA75" i="1"/>
  <c r="AB75" i="1" s="1"/>
  <c r="AA53" i="1"/>
  <c r="AA52" i="1" s="1"/>
  <c r="AC52" i="1"/>
  <c r="P55" i="1"/>
  <c r="P54" i="1" s="1"/>
  <c r="Q54" i="1"/>
  <c r="U72" i="1"/>
  <c r="U75" i="1"/>
  <c r="U73" i="1" s="1"/>
  <c r="W73" i="1"/>
  <c r="O39" i="1"/>
  <c r="O38" i="1" s="1"/>
  <c r="Q38" i="1"/>
  <c r="U53" i="1"/>
  <c r="U52" i="1" s="1"/>
  <c r="W52" i="1"/>
  <c r="AA58" i="1"/>
  <c r="AB58" i="1" s="1"/>
  <c r="O72" i="1"/>
  <c r="O71" i="1" s="1"/>
  <c r="O75" i="1"/>
  <c r="O73" i="1" s="1"/>
  <c r="U35" i="1"/>
  <c r="V35" i="1" s="1"/>
  <c r="V33" i="1" s="1"/>
  <c r="W33" i="1"/>
  <c r="AC73" i="1"/>
  <c r="AA74" i="1"/>
  <c r="Q85" i="1"/>
  <c r="P86" i="1"/>
  <c r="P85" i="1" s="1"/>
  <c r="Q73" i="1"/>
  <c r="U51" i="1"/>
  <c r="U48" i="1" s="1"/>
  <c r="W80" i="1"/>
  <c r="AA37" i="1"/>
  <c r="AA36" i="1" s="1"/>
  <c r="AC36" i="1"/>
  <c r="AA30" i="1"/>
  <c r="AB30" i="1" s="1"/>
  <c r="U43" i="1"/>
  <c r="V43" i="1"/>
  <c r="W43" i="1"/>
  <c r="U42" i="1"/>
  <c r="V42" i="1" s="1"/>
  <c r="AC56" i="1"/>
  <c r="AA57" i="1"/>
  <c r="AA31" i="1"/>
  <c r="AB31" i="1" s="1"/>
  <c r="AA50" i="1"/>
  <c r="AB50" i="1" s="1"/>
  <c r="V57" i="1"/>
  <c r="AA66" i="1"/>
  <c r="AA64" i="1" s="1"/>
  <c r="AC64" i="1"/>
  <c r="AC67" i="1"/>
  <c r="AA68" i="1"/>
  <c r="AA67" i="1" s="1"/>
  <c r="U79" i="1"/>
  <c r="U78" i="1" s="1"/>
  <c r="W78" i="1"/>
  <c r="Y89" i="1"/>
  <c r="Y19" i="1" s="1"/>
  <c r="AA32" i="1"/>
  <c r="AB32" i="1" s="1"/>
  <c r="O32" i="1"/>
  <c r="O26" i="1" s="1"/>
  <c r="AA39" i="1"/>
  <c r="AA38" i="1" s="1"/>
  <c r="AC38" i="1"/>
  <c r="Q78" i="1"/>
  <c r="P79" i="1"/>
  <c r="P78" i="1" s="1"/>
  <c r="AA83" i="1"/>
  <c r="AB84" i="1"/>
  <c r="AB83" i="1" s="1"/>
  <c r="X43" i="1"/>
  <c r="AB27" i="1"/>
  <c r="AC28" i="1"/>
  <c r="X33" i="1"/>
  <c r="U34" i="1"/>
  <c r="R38" i="1"/>
  <c r="AD38" i="1"/>
  <c r="X40" i="1"/>
  <c r="V41" i="1"/>
  <c r="AB42" i="1"/>
  <c r="AB40" i="1" s="1"/>
  <c r="AB51" i="1"/>
  <c r="AB59" i="1"/>
  <c r="R64" i="1"/>
  <c r="AD64" i="1"/>
  <c r="X73" i="1"/>
  <c r="V77" i="1"/>
  <c r="V76" i="1" s="1"/>
  <c r="W40" i="1"/>
  <c r="W76" i="1"/>
  <c r="W27" i="1"/>
  <c r="Q34" i="1"/>
  <c r="P37" i="1"/>
  <c r="P36" i="1" s="1"/>
  <c r="Q41" i="1"/>
  <c r="W48" i="1"/>
  <c r="V50" i="1"/>
  <c r="P53" i="1"/>
  <c r="P52" i="1" s="1"/>
  <c r="W56" i="1"/>
  <c r="V58" i="1"/>
  <c r="AC62" i="1"/>
  <c r="Q77" i="1"/>
  <c r="AB79" i="1"/>
  <c r="AB78" i="1" s="1"/>
  <c r="AC88" i="1"/>
  <c r="AA43" i="1"/>
  <c r="P49" i="1"/>
  <c r="P48" i="1" s="1"/>
  <c r="Q50" i="1"/>
  <c r="P50" i="1" s="1"/>
  <c r="P57" i="1"/>
  <c r="Q58" i="1"/>
  <c r="P58" i="1" s="1"/>
  <c r="Q68" i="1"/>
  <c r="R73" i="1"/>
  <c r="P81" i="1"/>
  <c r="Q88" i="1"/>
  <c r="P35" i="1"/>
  <c r="P42" i="1"/>
  <c r="AB77" i="1"/>
  <c r="AB76" i="1" s="1"/>
  <c r="W70" i="1"/>
  <c r="O20" i="1" l="1"/>
  <c r="O18" i="1" s="1"/>
  <c r="AA73" i="1"/>
  <c r="V22" i="1"/>
  <c r="V21" i="1" s="1"/>
  <c r="W67" i="1"/>
  <c r="AB70" i="1"/>
  <c r="AB69" i="1" s="1"/>
  <c r="W21" i="1"/>
  <c r="V72" i="1"/>
  <c r="V71" i="1" s="1"/>
  <c r="U71" i="1"/>
  <c r="R20" i="1"/>
  <c r="R18" i="1" s="1"/>
  <c r="Q48" i="1"/>
  <c r="AA48" i="1"/>
  <c r="AB72" i="1"/>
  <c r="AB71" i="1" s="1"/>
  <c r="AA71" i="1"/>
  <c r="P22" i="1"/>
  <c r="AE18" i="1"/>
  <c r="S18" i="1"/>
  <c r="P56" i="1"/>
  <c r="V49" i="1"/>
  <c r="P23" i="1"/>
  <c r="Q21" i="1"/>
  <c r="P47" i="1"/>
  <c r="P46" i="1" s="1"/>
  <c r="X20" i="1"/>
  <c r="X18" i="1" s="1"/>
  <c r="AA56" i="1"/>
  <c r="AC83" i="1"/>
  <c r="AC54" i="1"/>
  <c r="V68" i="1"/>
  <c r="V67" i="1" s="1"/>
  <c r="AD20" i="1"/>
  <c r="AD18" i="1" s="1"/>
  <c r="P75" i="1"/>
  <c r="P73" i="1" s="1"/>
  <c r="P70" i="1"/>
  <c r="P69" i="1" s="1"/>
  <c r="Q69" i="1"/>
  <c r="Y18" i="1"/>
  <c r="V51" i="1"/>
  <c r="V84" i="1"/>
  <c r="V83" i="1" s="1"/>
  <c r="V82" i="1"/>
  <c r="V80" i="1" s="1"/>
  <c r="V53" i="1"/>
  <c r="V52" i="1" s="1"/>
  <c r="U40" i="1"/>
  <c r="U33" i="1"/>
  <c r="W54" i="1"/>
  <c r="U55" i="1"/>
  <c r="U54" i="1" s="1"/>
  <c r="Q26" i="1"/>
  <c r="AB35" i="1"/>
  <c r="AB33" i="1" s="1"/>
  <c r="P80" i="1"/>
  <c r="AB37" i="1"/>
  <c r="AB36" i="1" s="1"/>
  <c r="V59" i="1"/>
  <c r="V56" i="1" s="1"/>
  <c r="AB39" i="1"/>
  <c r="AB38" i="1" s="1"/>
  <c r="P72" i="1"/>
  <c r="P71" i="1" s="1"/>
  <c r="P88" i="1"/>
  <c r="P87" i="1" s="1"/>
  <c r="Q87" i="1"/>
  <c r="AB74" i="1"/>
  <c r="AB73" i="1" s="1"/>
  <c r="V75" i="1"/>
  <c r="V73" i="1" s="1"/>
  <c r="AA28" i="1"/>
  <c r="AA26" i="1" s="1"/>
  <c r="AC26" i="1"/>
  <c r="Q56" i="1"/>
  <c r="AB43" i="1"/>
  <c r="U70" i="1"/>
  <c r="U69" i="1" s="1"/>
  <c r="W69" i="1"/>
  <c r="P39" i="1"/>
  <c r="P38" i="1" s="1"/>
  <c r="Q40" i="1"/>
  <c r="P41" i="1"/>
  <c r="P40" i="1" s="1"/>
  <c r="Q67" i="1"/>
  <c r="P68" i="1"/>
  <c r="P67" i="1" s="1"/>
  <c r="AC61" i="1"/>
  <c r="AA62" i="1"/>
  <c r="AA61" i="1" s="1"/>
  <c r="AB68" i="1"/>
  <c r="AB67" i="1" s="1"/>
  <c r="AA88" i="1"/>
  <c r="AA87" i="1" s="1"/>
  <c r="AC87" i="1"/>
  <c r="U27" i="1"/>
  <c r="U26" i="1" s="1"/>
  <c r="W26" i="1"/>
  <c r="P32" i="1"/>
  <c r="P26" i="1" s="1"/>
  <c r="V79" i="1"/>
  <c r="V78" i="1" s="1"/>
  <c r="V40" i="1"/>
  <c r="AB57" i="1"/>
  <c r="AB56" i="1" s="1"/>
  <c r="AB53" i="1"/>
  <c r="AB52" i="1" s="1"/>
  <c r="V37" i="1"/>
  <c r="V36" i="1" s="1"/>
  <c r="AC80" i="1"/>
  <c r="AA80" i="1"/>
  <c r="Q76" i="1"/>
  <c r="P77" i="1"/>
  <c r="P76" i="1" s="1"/>
  <c r="Q33" i="1"/>
  <c r="P34" i="1"/>
  <c r="P33" i="1" s="1"/>
  <c r="AB66" i="1"/>
  <c r="AB64" i="1" s="1"/>
  <c r="AB49" i="1"/>
  <c r="AB48" i="1" s="1"/>
  <c r="V48" i="1" l="1"/>
  <c r="P21" i="1"/>
  <c r="P20" i="1" s="1"/>
  <c r="N20" i="1" s="1"/>
  <c r="Q20" i="1"/>
  <c r="Q18" i="1" s="1"/>
  <c r="AA20" i="1"/>
  <c r="AA18" i="1" s="1"/>
  <c r="W20" i="1"/>
  <c r="W18" i="1" s="1"/>
  <c r="T18" i="1" s="1"/>
  <c r="V70" i="1"/>
  <c r="V69" i="1" s="1"/>
  <c r="V55" i="1"/>
  <c r="V54" i="1" s="1"/>
  <c r="AB80" i="1"/>
  <c r="AB88" i="1"/>
  <c r="AB87" i="1" s="1"/>
  <c r="AC20" i="1"/>
  <c r="AC18" i="1" s="1"/>
  <c r="U20" i="1"/>
  <c r="U18" i="1" s="1"/>
  <c r="AB28" i="1"/>
  <c r="AB26" i="1" s="1"/>
  <c r="V27" i="1"/>
  <c r="V26" i="1" s="1"/>
  <c r="AB62" i="1"/>
  <c r="AB61" i="1" s="1"/>
  <c r="P18" i="1" l="1"/>
  <c r="N18" i="1" s="1"/>
  <c r="V20" i="1"/>
  <c r="V18" i="1" s="1"/>
  <c r="AB20" i="1"/>
  <c r="AB18" i="1" s="1"/>
  <c r="AG18" i="1" s="1"/>
</calcChain>
</file>

<file path=xl/sharedStrings.xml><?xml version="1.0" encoding="utf-8"?>
<sst xmlns="http://schemas.openxmlformats.org/spreadsheetml/2006/main" count="192" uniqueCount="128">
  <si>
    <t>к государственной программе</t>
  </si>
  <si>
    <t xml:space="preserve">"Развитие топливно-энергетического комплекса и </t>
  </si>
  <si>
    <t>жилищно-коммунального хозяйства Брянской области"</t>
  </si>
  <si>
    <t>№</t>
  </si>
  <si>
    <t>Наименование муниципального образования; 
объекта</t>
  </si>
  <si>
    <t>Сфера реализации</t>
  </si>
  <si>
    <t>Наименование системы теплоснабжения/водоснабжения/водоотведения, в которую включено мероприятие (в соответствии с АИС "Реформа ЖКХ")</t>
  </si>
  <si>
    <t>Реквизиты положительного заключения государственной экспертизы на проектную документацию</t>
  </si>
  <si>
    <t>Ввод объекта в эксплуатацию</t>
  </si>
  <si>
    <t>Вид работ по объекту (строительство/ реконструкция / капитальный ремонт)</t>
  </si>
  <si>
    <t xml:space="preserve">Мощность, производительность объекта	
</t>
  </si>
  <si>
    <t>Аварийность системы коммунальной инфраструктуры, %</t>
  </si>
  <si>
    <t>Потери на сетях водоснабжения, теплоснабжения, %</t>
  </si>
  <si>
    <t>2025 год</t>
  </si>
  <si>
    <t>2026 год</t>
  </si>
  <si>
    <t>2027 год</t>
  </si>
  <si>
    <t>ВСЕГО</t>
  </si>
  <si>
    <t>Источники финансового обеспечения, в т.ч.:</t>
  </si>
  <si>
    <t xml:space="preserve">Наличие </t>
  </si>
  <si>
    <t>Номер</t>
  </si>
  <si>
    <t>Дата</t>
  </si>
  <si>
    <t>Единица измерения</t>
  </si>
  <si>
    <t>Значение</t>
  </si>
  <si>
    <t>Базовое значение (по итогам 2021 года) (по системе)</t>
  </si>
  <si>
    <t>Средства областного бюджета</t>
  </si>
  <si>
    <t>Средства местного бюджета</t>
  </si>
  <si>
    <t>Внебюджетные средства</t>
  </si>
  <si>
    <t>ЛИМИТ</t>
  </si>
  <si>
    <t>ВСЕГО:</t>
  </si>
  <si>
    <t>МО:</t>
  </si>
  <si>
    <t>Городской округ город Брянск</t>
  </si>
  <si>
    <t>теплоснабжение</t>
  </si>
  <si>
    <t>капитальный ремонт</t>
  </si>
  <si>
    <t>Водозаборное сооружение на территории технологического комплекса "Деповский" по адресу: г. Брянск, Володарский район, ул. Мичурина</t>
  </si>
  <si>
    <t>Канализационные сети по ул. Вознесенская, ул. Рождественская, ул. Созидания Бежицкого района г. Брянска</t>
  </si>
  <si>
    <t>Городской округ город Клинцы</t>
  </si>
  <si>
    <t>Строительство сетей  водоснабжения по пер. 1-ый Клинцовский, пер. 2-ой Клинцовский, пер. 3-ий Клинцовский в с. Займище г. Клинцы Брянской области</t>
  </si>
  <si>
    <t>водоснабжение</t>
  </si>
  <si>
    <t>строительство</t>
  </si>
  <si>
    <t xml:space="preserve">Строительство системы водоснабжения по ул. Заводской, ул. Парковой, ул. 2 Парковой, пер. Ущерпскому г. Клинцы Брянской области </t>
  </si>
  <si>
    <t>Капитальный ремонт участка теплотрассы от ТК-5а до ул. Лесная, протяженностью 115,84 м (из них: 27,5 м - 2Ø 426 мм, 88,34м - 2Ø530мм), являющаяся частью теплотрассы ТК-5а – ТК-40, расположенной: Брянская область, г. Клинцы, ул. Патриса Лумумбы, общей протяженностью 347м</t>
  </si>
  <si>
    <t>Капитальный ремонт участка теплотрассы от ул. Лесная до ул. Кирова, протяженностью 115,9 м (115,9 м - 2Ø530мм), являющаяся частью теплотрассы ТК-5а – ТК-40, расположенной: Брянская область, г. Клинцы, ул. Патриса Лумумбы, общей протяженностью 347м</t>
  </si>
  <si>
    <t>Капитальный ремонт участка теплотрассы от ул. Кирова до ТК-40, протяженностью 115,9 м (115,9 м - 2Ø530мм), являющаяся частью теплотрассы ТК-5а – ТК-40, расположенной: Брянская область, г. Клинцы, ул. Патриса Лумумбы, общей протяженностью 347м</t>
  </si>
  <si>
    <t>Реконструкция водовода в г. Клинцы Брянской области</t>
  </si>
  <si>
    <t>реконструкция</t>
  </si>
  <si>
    <t xml:space="preserve">Новозыбковский городской округ </t>
  </si>
  <si>
    <t>Капитальный ремонт водопроводной сети по улицам: ул. Гагарина от д. №48 до д. №104, ул. Рос от д. №9 до д. №5А, от д. №10 по ул. Советская до пл. Октябрьской революции д. №26, ул. Чапаева от д. №8 до д. №64, водовода от станции 2-го подъема ул. Красногвардейская до д. №72 по ул. Рошаля в г. Новозыбкове Брянской области</t>
  </si>
  <si>
    <t>Реконструкция системы водоснабжения в г. Новозыбков Брянской области</t>
  </si>
  <si>
    <t xml:space="preserve">Городской округ город Фокино  </t>
  </si>
  <si>
    <t>Капитальный ремонт сетей отопления и горячего водоснабжения от котельной по ул. Карла Маркса, 36а в мкр-н Шибенец, г. Фокино</t>
  </si>
  <si>
    <t xml:space="preserve">капитальный ремонт </t>
  </si>
  <si>
    <t xml:space="preserve">Сельцовский городской округ  </t>
  </si>
  <si>
    <t>Строительство системы водоснабжения  в микрорайоне "Первомайский"  г. Сельцо Брянской области</t>
  </si>
  <si>
    <t xml:space="preserve">Брянский муниципальный район  </t>
  </si>
  <si>
    <t>Капитальный ремонт сетей теплоснабжения от котельной, расположенной по адресу: Брянская область, Брянский район, д.Бетово, ул. Садовая, д. 23</t>
  </si>
  <si>
    <t>Строительство системы водоснабжения в н.п. Новоселки Брянского района Брянской области</t>
  </si>
  <si>
    <t xml:space="preserve">Дятьковское городское поселение Дятьковского муниципального района  </t>
  </si>
  <si>
    <t>Реконструкция водозаборных сооружений в г. Дятьково Дятьковского района Брянской области</t>
  </si>
  <si>
    <t>Жуковский муниципальный округ</t>
  </si>
  <si>
    <t>Реконструкция сетей холодного водоснабжения ул. Сельская, г.Жуковка</t>
  </si>
  <si>
    <t xml:space="preserve">теплоснабжение и горячее водоснабжение </t>
  </si>
  <si>
    <t>Клетнянское городское поселение Калетнянского муниципального района</t>
  </si>
  <si>
    <t>Капитальный ремонт сетей водопроводных по ул. Мира, Ленина, Кирова, Комарова, Панфилова, Школьная, Дзержинского, Красина, пер. Садовый, Школьный, Брянский, Советский,  Кирова в п. Клетня Клетнянского района Брянской области</t>
  </si>
  <si>
    <t>Климовское городское поселение Климовского муниципального района</t>
  </si>
  <si>
    <t>Капитальный ремонт участка водопроводной сети, расположенной по адресу: Брянская область, Климовский муниципальный район, р.п. Климово (от ул. Московская до ул. Калинина)</t>
  </si>
  <si>
    <t>Капитальный ремонт участка водопроводной сети, расположенной по адресу: Брянская область, Климовский муниципальный район, р.п. Климово (ул. Садовая)</t>
  </si>
  <si>
    <t>Капитальный ремонт участка водопроводной сети, расположенной по адресу: Брянская область, Климовский муниципальный район, р.п. Климово (по ул. Ленина, ул. Набережная)</t>
  </si>
  <si>
    <t>Капитальный ремонт участка водопроводной сети, расположенной по адресу: Брянская область, Климовский муниципальный район, р.п. Климово (по ул. Горького, ул. Сосновая, ул. Заречная, ул. Заводская, ул. Комсомольская, ул. Фрунзе, ул. 60 лет СССР, ул. Новая, ул. Зеленая, ул. Полевая,  ул. Механизаторов, ул. Ковалевского, ул.Гагарина, ул.Щорса, кв-л Микрорайон )</t>
  </si>
  <si>
    <t xml:space="preserve">Климовский муниципальный район  </t>
  </si>
  <si>
    <t>Реконструкция водоснабжения в с. Сытая Буда Климовского района Брянской области</t>
  </si>
  <si>
    <t>Реконструкция водоснабжения в с. Сачковичи Климовского района Брянской области</t>
  </si>
  <si>
    <t xml:space="preserve">Комаричское городское поселение Комаричского муниципального района  </t>
  </si>
  <si>
    <t>Капитальный ремонт водопровода по ул. Советская, ул.  Калинина, ул. Полевая, ул. 60 лет Октября, ул. Больничная и водопроводной сети по ул. Транспортная в рп. Комаричи Комаричского района Брянской области</t>
  </si>
  <si>
    <t>Реконструкция системы водоснабжения в рп. Комаричи Комаричского района Брянской области</t>
  </si>
  <si>
    <t xml:space="preserve">Мглинский муниципальный район  </t>
  </si>
  <si>
    <t>Капитальный ремонт водопроводных сетей по ул.Первомайской, ул.Полевой, ул.Будённого, ул.Мелиоративной,ул.Свердлова, ул.Коммунистической, ул.40 Лет Октября, ул.Володарского, ул.Ворошилова, ул.Танкистов, ул.Гагарина в г.Мглине Брянской области</t>
  </si>
  <si>
    <t xml:space="preserve">Погарское городское поселение Погарского муниципального района  </t>
  </si>
  <si>
    <t>Капитальный ремонт водопровода ул.Октябрьская, ул.Чапаева, ул.Полевая пгт Погар Погарского района Брянской области</t>
  </si>
  <si>
    <t xml:space="preserve">Почепское городское поселение Почепского муниципального района  </t>
  </si>
  <si>
    <t>Реконструкция системы водоснабжения в г. Почеп Брянской области</t>
  </si>
  <si>
    <t xml:space="preserve">Почепский муниципальный район  </t>
  </si>
  <si>
    <t>Реконструкция системы водоснабжения в с. Витовка Почепского района Брянской области</t>
  </si>
  <si>
    <t>Строительство водозаборного сооружения в с. Баклань Почепского района Брянской области</t>
  </si>
  <si>
    <t xml:space="preserve">Севское городское поселение Севского муниципального района  </t>
  </si>
  <si>
    <t>Строительство водозаборного сооружения в г. Севске (в районе маслозавода) Севского района Брянской области</t>
  </si>
  <si>
    <t>Стародубский муниципальный округ</t>
  </si>
  <si>
    <t>Капитальный ремонт водопроводной сети по ул. Ленина, ул. Малеча, ул.Фрунзе, ул. Гагарина, ул. Урицкого, ул.Московской, ул. Краснооктябрьской, ул. Семашко, ул. Совхозной, ул. Маяковского, ул. Пионерской, пер. Пионерскому и водонапорной насосной станции по ул. Калинина г. Стародуба Брянской области</t>
  </si>
  <si>
    <t xml:space="preserve">Суражское городское поселение Суражского муниципального района  </t>
  </si>
  <si>
    <t>Капитальный ремонт центральной системы водоснабжения по улицам: ул. Спортивная, ул. Конституции, ул. Суворова, ул. Кутузова, пер. Плеханова, ул. Мглинская, ул. Клинцовская, ул. Д. Бедного, пер. Речной, ул. Садовая от ул. Мглинской, ул. Комсомольская от ул. Красноармейской, ул. Кирова, ул. Зеленая, ул. Т. Коржикова, ул. Ново-Мглинская, пер. Восточный, закольцовка ул. Промышленная, ул. Первомайская, ул. Суворова, ул. Конституции, ул. Спортивная в г. Сураже Брянской области</t>
  </si>
  <si>
    <t>Модернизация системы водоснабжения и станции 2 подъема в г. Сураж Брянской области</t>
  </si>
  <si>
    <t>модернизация</t>
  </si>
  <si>
    <t>Трубчевский муниципальный район</t>
  </si>
  <si>
    <t xml:space="preserve">Капитальный ремонт водопровода по улицам: Луначарского (от перекрестка ул. Калинина до перекрестка ул. Володарского), Брянская (от перекрестка ул. Комсомольская до перекрестка ул. Калинина) и (от светофора до перекрестка ул. Советская), Севская (от перекрестка ул. Севская-Ленина до пер. Свердлова), Пушкина (от перекрёстка 3 Интернационала до перекрёстка ул. Новая), Посадская (от перекрёстка до дома №22) в г. Трубчевск Брянской области
</t>
  </si>
  <si>
    <t xml:space="preserve">Унечское городское поселение Унечского муниципального района  </t>
  </si>
  <si>
    <t>Капитальный ремонт водопроводной сети по ул.Юбилейная, пер.1-му Юбилейному, пер.2-му Юбилейному, пер. 3-му Юбилейному в г.Унеча Брянской области</t>
  </si>
  <si>
    <t>Унечский муниципальный район</t>
  </si>
  <si>
    <t xml:space="preserve">Капитальный ремонт участка тепловой трассы Брянская область, Унечский район, г. Унеча, ул. Советская, Горького, Пролетарская, Октябрьская (от котельной 42 квартала к жилым домам, расположенным по адресу: ул. Пролетарская, д. 1, 3)
</t>
  </si>
  <si>
    <t>ГУП "Брянсккоммунэнерго"</t>
  </si>
  <si>
    <t>Объекты капитального строительства:</t>
  </si>
  <si>
    <t>Реконструкция сетей отопления от котельной по ул. Афанасьева, 18а в г.Брянске</t>
  </si>
  <si>
    <t>2025</t>
  </si>
  <si>
    <t>Реконструкция сетей отопления и горячего водоснабжения по ул. Красноармейской, 58 в г. Брянске</t>
  </si>
  <si>
    <t>Реконструкция сетей отопления от котельной №6 по ул. Совхозной, 2 в г. Унече Унечского района Брянской области</t>
  </si>
  <si>
    <t>Строительство БМК с целью переключения потребителей от котельной по пер. Больничному, 7/6а в г. Почепе Почепского района Брянской области</t>
  </si>
  <si>
    <t>Объекты капитального ремонта:</t>
  </si>
  <si>
    <t>Капитальный ремонт тепловых сетей от котельной по ул. Парковой, 5 в д. Добрунь Брянского района Брянской области</t>
  </si>
  <si>
    <t xml:space="preserve">Капитальный ремонт тепловых сетей от котельной по ул. Комминтерна, 1 в рп. Белые Берега в г.Брянске  </t>
  </si>
  <si>
    <t>Капитальный ремонт сетей отопления от котельной по ул. Афанасьева, 18а  в г.Брянске</t>
  </si>
  <si>
    <t>Капитальный ремонт сетей отопления и горячего водоснабжения от ТП по ул. 50-й Армии, 12а в г.Брянске</t>
  </si>
  <si>
    <t>Капитальный ремонт тепловых сетей от котельной по ул. Литейной, 86 в г. Брянске</t>
  </si>
  <si>
    <t>2027</t>
  </si>
  <si>
    <t xml:space="preserve">Строительство водозабора в д. Никольская Слобода Жуковского муниципального округа Брянской области </t>
  </si>
  <si>
    <t>Строительство теплотрассы отопления и ГВС по ул. Футбольная г. Жуковка Жуковского муниципального округа Брянской области</t>
  </si>
  <si>
    <t>Капитальный ремонт водопроводной сети по улицам: ул.Вокзальная 46, ул. Вокзальная 59, ул. Ленинская 78 , ул.Советская 60, г.Злынка Пучкина (Рабочая) 75, пер.Коммунальный 53, ул.Новая 77, ул.Пролетарская 52 г.Злынка Злынковского района Брянской области</t>
  </si>
  <si>
    <t>Капитальный ремонт сетей водоснабжения по улицам: Светлая (от перекрестка ул. Дружба до ул. Светлая дом №75а), Майская (от дома №1 до дома №27), Дружба (от дома №5 до дома №27), Спортивная (от дома №14 до перекрестка ул. Ленина), Ленина (от дома № 4 до дома №32), Щорса (от перекрестка Ленина до ул. Щорса дом №2), Полевая (от дома №1 до дома №18),Ново-Брянская  (от перекрестка ул. Ленина до дома 32), Брянская (от перекрестка Ново-Брянская до  ул. Брянская дом №23), ул. Коммунистическая, ул. Клавы Климовой  г. Дятьково Брянской области</t>
  </si>
  <si>
    <t>Капитальный ремонт участка тепловой трассы от ТК-1 до жилого дома ул.Мало-Озерная №1 тепловой трассы от ТК 1 до жилых домов ул. Мало-Озерная № 1, пер. Банный № 1,2,4,6, ул. Карьерная № 26 в  г.Брянск</t>
  </si>
  <si>
    <t>«Перечень мероприятий, предусмотренный сформированным в автоматизированной информационной системе публично-правовой компании «Фонд развития территорий» комплексным планом модернизации систем коммунальной инфраструктуры субъектов Российской Федерации и г. Байконура, который включен в региональный проект «Модернизация коммунальной инфраструктуры (Брянская область)»</t>
  </si>
  <si>
    <t>"Приложение 6</t>
  </si>
  <si>
    <t>".</t>
  </si>
  <si>
    <t xml:space="preserve">Любохонское городское поселение Дятьковского муниципального района  </t>
  </si>
  <si>
    <t>Капитальный ремонт сетей теплоснабжения в двухтрубном исполнении от Т 22 по ул. Пушкина до ТК-24 по ул. Брянская в рп. Любохна Дятьковского района Брянской области</t>
  </si>
  <si>
    <t>Средства федерального бюджета</t>
  </si>
  <si>
    <t>Субсидия бюджету муниципального образования</t>
  </si>
  <si>
    <t>Капитальный ремонт участка тепловых сетей от ТК-4 до УП-4 в сторону МКД по пр-ду Ново-Дзержинскому, 43, 45 теплотрассы от БЭЗРДМ по адресу: г. Брянск, мк-н Уральский</t>
  </si>
  <si>
    <t>Злынковский муниципальный район</t>
  </si>
  <si>
    <t xml:space="preserve">Приложение  3 </t>
  </si>
  <si>
    <t>к постановлению Правительства
 Брянской области</t>
  </si>
  <si>
    <t>от  27 августа 2025 г.  №  456-п</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</si>
</sst>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30" x14ac:knownFonts="1">
    <font>
      <sz val="11"/>
      <color rgb="FF000000"/>
      <name val="Calibri"/>
      <family val="2"/>
      <charset val="204"/>
    </font>
    <font>
      <sz val="18"/>
      <color rgb="FF000000"/>
      <name val="Times New Roman"/>
      <family val="1"/>
      <charset val="204"/>
    </font>
    <font>
      <sz val="22"/>
      <color rgb="FF000000"/>
      <name val="Times New Roman"/>
      <family val="1"/>
      <charset val="204"/>
    </font>
    <font>
      <sz val="25"/>
      <color rgb="FF000000"/>
      <name val="Times New Roman"/>
      <family val="1"/>
      <charset val="204"/>
    </font>
    <font>
      <sz val="12"/>
      <color rgb="FF000000"/>
      <name val="Times New Roman"/>
      <family val="1"/>
      <charset val="204"/>
    </font>
    <font>
      <b/>
      <sz val="28"/>
      <color rgb="FF000000"/>
      <name val="Times New Roman"/>
      <family val="1"/>
      <charset val="204"/>
    </font>
    <font>
      <sz val="17"/>
      <color rgb="FF000000"/>
      <name val="Calibri"/>
      <family val="2"/>
      <charset val="204"/>
    </font>
    <font>
      <b/>
      <sz val="18"/>
      <color rgb="FF000000"/>
      <name val="Times New Roman"/>
      <family val="1"/>
      <charset val="204"/>
    </font>
    <font>
      <b/>
      <sz val="36"/>
      <color rgb="FF000000"/>
      <name val="Times New Roman"/>
      <family val="1"/>
      <charset val="204"/>
    </font>
    <font>
      <b/>
      <sz val="22"/>
      <color rgb="FF000000"/>
      <name val="Times New Roman"/>
      <family val="1"/>
      <charset val="204"/>
    </font>
    <font>
      <sz val="12"/>
      <color rgb="FF000000"/>
      <name val="Arial Narrow"/>
      <family val="2"/>
      <charset val="204"/>
    </font>
    <font>
      <sz val="18"/>
      <color rgb="FF000000"/>
      <name val="Arial Narrow"/>
      <family val="2"/>
      <charset val="204"/>
    </font>
    <font>
      <b/>
      <sz val="20"/>
      <color rgb="FF000000"/>
      <name val="Times New Roman"/>
      <family val="1"/>
      <charset val="204"/>
    </font>
    <font>
      <sz val="22"/>
      <color rgb="FF000000"/>
      <name val="Arial Narrow"/>
      <family val="2"/>
      <charset val="204"/>
    </font>
    <font>
      <sz val="36"/>
      <color rgb="FF000000"/>
      <name val="Times New Roman"/>
      <family val="1"/>
      <charset val="204"/>
    </font>
    <font>
      <b/>
      <sz val="30"/>
      <color rgb="FF000000"/>
      <name val="Times New Roman"/>
      <family val="1"/>
      <charset val="204"/>
    </font>
    <font>
      <sz val="28"/>
      <color rgb="FF000000"/>
      <name val="Times New Roman"/>
      <family val="1"/>
      <charset val="204"/>
    </font>
    <font>
      <sz val="30"/>
      <color rgb="FF000000"/>
      <name val="Times New Roman"/>
      <family val="1"/>
      <charset val="204"/>
    </font>
    <font>
      <sz val="28"/>
      <name val="Times New Roman"/>
      <family val="1"/>
      <charset val="204"/>
    </font>
    <font>
      <b/>
      <sz val="30"/>
      <name val="Times New Roman"/>
      <family val="1"/>
      <charset val="204"/>
    </font>
    <font>
      <sz val="30"/>
      <name val="Times New Roman"/>
      <family val="1"/>
      <charset val="204"/>
    </font>
    <font>
      <sz val="18"/>
      <name val="Times New Roman"/>
      <family val="1"/>
      <charset val="204"/>
    </font>
    <font>
      <b/>
      <i/>
      <sz val="30"/>
      <color rgb="FF000000"/>
      <name val="Times New Roman"/>
      <family val="1"/>
      <charset val="204"/>
    </font>
    <font>
      <sz val="28"/>
      <color rgb="FF000000"/>
      <name val="Arial Narrow"/>
      <family val="2"/>
      <charset val="204"/>
    </font>
    <font>
      <sz val="28.5"/>
      <color rgb="FF000000"/>
      <name val="Times New Roman"/>
      <family val="1"/>
      <charset val="204"/>
    </font>
    <font>
      <sz val="25.5"/>
      <color rgb="FF000000"/>
      <name val="Times New Roman"/>
      <family val="1"/>
      <charset val="204"/>
    </font>
    <font>
      <sz val="50"/>
      <color rgb="FF000000"/>
      <name val="Times New Roman"/>
      <family val="1"/>
      <charset val="204"/>
    </font>
    <font>
      <sz val="40"/>
      <color rgb="FF000000"/>
      <name val="Times New Roman"/>
      <family val="1"/>
      <charset val="204"/>
    </font>
    <font>
      <b/>
      <sz val="25"/>
      <color rgb="FF000000"/>
      <name val="Times New Roman"/>
      <family val="1"/>
      <charset val="204"/>
    </font>
    <font>
      <b/>
      <sz val="26"/>
      <color rgb="FF000000"/>
      <name val="Times New Roman"/>
      <family val="1"/>
      <charset val="204"/>
    </font>
  </fonts>
  <fills count="8">
    <fill>
      <patternFill patternType="none"/>
    </fill>
    <fill>
      <patternFill patternType="gray125"/>
    </fill>
    <fill>
      <patternFill patternType="solid">
        <fgColor rgb="FFC5E0B4"/>
        <bgColor rgb="FFCCFFCC"/>
      </patternFill>
    </fill>
    <fill>
      <patternFill patternType="solid">
        <fgColor rgb="FFFFE699"/>
        <bgColor rgb="FFF8CBAD"/>
      </patternFill>
    </fill>
    <fill>
      <patternFill patternType="solid">
        <fgColor rgb="FFFFFFFF"/>
        <bgColor rgb="FFFFFFCC"/>
      </patternFill>
    </fill>
    <fill>
      <patternFill patternType="solid">
        <fgColor rgb="FFF8CBAD"/>
        <bgColor rgb="FFFFE699"/>
      </patternFill>
    </fill>
    <fill>
      <patternFill patternType="solid">
        <fgColor rgb="FFFFFF00"/>
        <bgColor indexed="64"/>
      </patternFill>
    </fill>
    <fill>
      <patternFill patternType="solid">
        <fgColor rgb="FFFFFF00"/>
        <bgColor rgb="FFFFFFCC"/>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155">
    <xf numFmtId="0" fontId="0" fillId="0" borderId="0" xfId="0"/>
    <xf numFmtId="0" fontId="1" fillId="0" borderId="0" xfId="0" applyFont="1" applyAlignment="1" applyProtection="1"/>
    <xf numFmtId="0" fontId="2" fillId="0" borderId="0" xfId="0" applyFont="1" applyAlignment="1" applyProtection="1">
      <alignment horizontal="center" vertical="center" wrapText="1"/>
    </xf>
    <xf numFmtId="0" fontId="1" fillId="0" borderId="0" xfId="0" applyFont="1" applyAlignment="1" applyProtection="1">
      <alignment wrapText="1"/>
    </xf>
    <xf numFmtId="0" fontId="1" fillId="2" borderId="0" xfId="0" applyFont="1" applyFill="1" applyAlignment="1" applyProtection="1"/>
    <xf numFmtId="0" fontId="1" fillId="3" borderId="0" xfId="0" applyFont="1" applyFill="1" applyAlignment="1" applyProtection="1"/>
    <xf numFmtId="0" fontId="1" fillId="4" borderId="0" xfId="0" applyFont="1" applyFill="1" applyAlignment="1" applyProtection="1"/>
    <xf numFmtId="0" fontId="2" fillId="4" borderId="0" xfId="0" applyFont="1" applyFill="1" applyAlignment="1" applyProtection="1">
      <alignment horizontal="center" vertical="center" wrapText="1"/>
    </xf>
    <xf numFmtId="0" fontId="1" fillId="4" borderId="0" xfId="0" applyFont="1" applyFill="1" applyAlignment="1" applyProtection="1">
      <alignment wrapText="1"/>
    </xf>
    <xf numFmtId="0" fontId="3" fillId="4" borderId="0" xfId="0" applyFont="1" applyFill="1" applyAlignment="1" applyProtection="1"/>
    <xf numFmtId="0" fontId="3" fillId="4" borderId="0" xfId="0" applyFont="1" applyFill="1" applyAlignment="1" applyProtection="1">
      <alignment wrapText="1"/>
    </xf>
    <xf numFmtId="0" fontId="4" fillId="0" borderId="0" xfId="0" applyFont="1" applyAlignment="1" applyProtection="1">
      <alignment wrapText="1"/>
    </xf>
    <xf numFmtId="4" fontId="6" fillId="0" borderId="0" xfId="0" applyNumberFormat="1" applyFont="1" applyAlignment="1" applyProtection="1"/>
    <xf numFmtId="0" fontId="3" fillId="0" borderId="0" xfId="0" applyFont="1" applyAlignment="1" applyProtection="1"/>
    <xf numFmtId="0" fontId="3" fillId="0" borderId="0" xfId="0" applyFont="1" applyAlignment="1" applyProtection="1">
      <alignment wrapText="1"/>
    </xf>
    <xf numFmtId="0" fontId="1" fillId="4" borderId="0" xfId="0" applyFont="1" applyFill="1" applyAlignment="1" applyProtection="1">
      <alignment horizontal="left"/>
    </xf>
    <xf numFmtId="0" fontId="7" fillId="4" borderId="2" xfId="0" applyFont="1" applyFill="1" applyBorder="1" applyAlignment="1" applyProtection="1">
      <alignment horizontal="center" vertical="center"/>
    </xf>
    <xf numFmtId="0" fontId="7" fillId="4" borderId="2" xfId="0" applyFont="1" applyFill="1" applyBorder="1" applyAlignment="1" applyProtection="1">
      <alignment horizontal="center" vertical="center" wrapText="1"/>
    </xf>
    <xf numFmtId="0" fontId="9" fillId="4" borderId="2" xfId="0" applyFont="1" applyFill="1" applyBorder="1" applyAlignment="1" applyProtection="1">
      <alignment horizontal="center" vertical="center" wrapText="1"/>
    </xf>
    <xf numFmtId="4" fontId="11" fillId="4" borderId="0" xfId="0" applyNumberFormat="1" applyFont="1" applyFill="1" applyAlignment="1" applyProtection="1"/>
    <xf numFmtId="0" fontId="1" fillId="4" borderId="0" xfId="0" applyFont="1" applyFill="1" applyAlignment="1" applyProtection="1">
      <alignment horizontal="center" vertical="center"/>
    </xf>
    <xf numFmtId="4" fontId="12" fillId="4" borderId="2" xfId="0" applyNumberFormat="1" applyFont="1" applyFill="1" applyBorder="1" applyAlignment="1" applyProtection="1">
      <alignment horizontal="center" vertical="center"/>
    </xf>
    <xf numFmtId="4" fontId="12" fillId="0" borderId="2" xfId="0" applyNumberFormat="1" applyFont="1" applyBorder="1" applyAlignment="1" applyProtection="1">
      <alignment horizontal="center" vertical="center"/>
    </xf>
    <xf numFmtId="4" fontId="13" fillId="4" borderId="0" xfId="0" applyNumberFormat="1" applyFont="1" applyFill="1" applyAlignment="1" applyProtection="1">
      <alignment horizontal="center" wrapText="1"/>
    </xf>
    <xf numFmtId="0" fontId="10" fillId="4" borderId="0" xfId="0" applyFont="1" applyFill="1" applyAlignment="1" applyProtection="1">
      <alignment horizontal="center" wrapText="1"/>
    </xf>
    <xf numFmtId="4" fontId="8" fillId="4" borderId="2" xfId="0" applyNumberFormat="1" applyFont="1" applyFill="1" applyBorder="1" applyAlignment="1" applyProtection="1">
      <alignment horizontal="center" vertical="center"/>
    </xf>
    <xf numFmtId="4" fontId="8" fillId="0" borderId="2" xfId="0" applyNumberFormat="1" applyFont="1" applyBorder="1" applyAlignment="1" applyProtection="1">
      <alignment horizontal="center" vertical="center"/>
    </xf>
    <xf numFmtId="4" fontId="1" fillId="4" borderId="0" xfId="0" applyNumberFormat="1" applyFont="1" applyFill="1" applyAlignment="1" applyProtection="1"/>
    <xf numFmtId="0" fontId="9" fillId="4" borderId="2" xfId="0" applyFont="1" applyFill="1" applyBorder="1" applyAlignment="1" applyProtection="1">
      <alignment horizontal="left" vertical="center" wrapText="1"/>
    </xf>
    <xf numFmtId="4" fontId="9" fillId="4" borderId="2" xfId="0" applyNumberFormat="1" applyFont="1" applyFill="1" applyBorder="1" applyAlignment="1" applyProtection="1">
      <alignment horizontal="center" vertical="center"/>
    </xf>
    <xf numFmtId="0" fontId="8" fillId="4" borderId="2" xfId="0" applyFont="1" applyFill="1" applyBorder="1" applyAlignment="1" applyProtection="1">
      <alignment horizontal="center" vertical="center"/>
    </xf>
    <xf numFmtId="0" fontId="14" fillId="4" borderId="0" xfId="0" applyFont="1" applyFill="1" applyAlignment="1" applyProtection="1"/>
    <xf numFmtId="4" fontId="14" fillId="4" borderId="0" xfId="0" applyNumberFormat="1" applyFont="1" applyFill="1" applyAlignment="1" applyProtection="1"/>
    <xf numFmtId="0" fontId="15" fillId="4" borderId="3" xfId="0" applyFont="1" applyFill="1" applyBorder="1" applyAlignment="1" applyProtection="1">
      <alignment horizontal="left" vertical="center"/>
    </xf>
    <xf numFmtId="0" fontId="15" fillId="4" borderId="4" xfId="0" applyFont="1" applyFill="1" applyBorder="1" applyAlignment="1" applyProtection="1">
      <alignment horizontal="right" vertical="center" wrapText="1"/>
    </xf>
    <xf numFmtId="0" fontId="15" fillId="4" borderId="4" xfId="0" applyFont="1" applyFill="1" applyBorder="1" applyAlignment="1" applyProtection="1">
      <alignment horizontal="left" vertical="center"/>
    </xf>
    <xf numFmtId="4" fontId="15" fillId="4" borderId="5" xfId="0" applyNumberFormat="1" applyFont="1" applyFill="1" applyBorder="1" applyAlignment="1" applyProtection="1">
      <alignment horizontal="left" vertical="center"/>
    </xf>
    <xf numFmtId="0" fontId="15" fillId="4" borderId="2" xfId="0" applyFont="1" applyFill="1" applyBorder="1" applyAlignment="1" applyProtection="1">
      <alignment horizontal="center" vertical="center"/>
    </xf>
    <xf numFmtId="4" fontId="15" fillId="4" borderId="2" xfId="0" applyNumberFormat="1" applyFont="1" applyFill="1" applyBorder="1" applyAlignment="1" applyProtection="1">
      <alignment horizontal="center" vertical="center"/>
    </xf>
    <xf numFmtId="0" fontId="16" fillId="4" borderId="0" xfId="0" applyFont="1" applyFill="1" applyAlignment="1" applyProtection="1"/>
    <xf numFmtId="4" fontId="16" fillId="4" borderId="0" xfId="0" applyNumberFormat="1" applyFont="1" applyFill="1" applyAlignment="1" applyProtection="1"/>
    <xf numFmtId="0" fontId="15" fillId="4" borderId="2" xfId="0" applyFont="1" applyFill="1" applyBorder="1" applyAlignment="1" applyProtection="1">
      <alignment horizontal="center" vertical="top"/>
    </xf>
    <xf numFmtId="4" fontId="17" fillId="4" borderId="2" xfId="0" applyNumberFormat="1" applyFont="1" applyFill="1" applyBorder="1" applyAlignment="1" applyProtection="1">
      <alignment horizontal="center" vertical="center"/>
    </xf>
    <xf numFmtId="4" fontId="17" fillId="0" borderId="2" xfId="0" applyNumberFormat="1" applyFont="1" applyBorder="1" applyAlignment="1" applyProtection="1">
      <alignment horizontal="center" vertical="center"/>
    </xf>
    <xf numFmtId="0" fontId="7" fillId="4" borderId="0" xfId="0" applyFont="1" applyFill="1" applyAlignment="1" applyProtection="1"/>
    <xf numFmtId="0" fontId="5" fillId="4" borderId="0" xfId="0" applyFont="1" applyFill="1" applyAlignment="1" applyProtection="1"/>
    <xf numFmtId="0" fontId="17" fillId="4" borderId="2" xfId="0" applyFont="1" applyFill="1" applyBorder="1" applyAlignment="1" applyProtection="1">
      <alignment horizontal="center" vertical="center"/>
    </xf>
    <xf numFmtId="4" fontId="17" fillId="0" borderId="2" xfId="0" applyNumberFormat="1" applyFont="1" applyBorder="1" applyAlignment="1" applyProtection="1">
      <alignment horizontal="center" vertical="center" wrapText="1"/>
    </xf>
    <xf numFmtId="0" fontId="17" fillId="4" borderId="2" xfId="0" applyFont="1" applyFill="1" applyBorder="1" applyAlignment="1" applyProtection="1">
      <alignment horizontal="center" vertical="top"/>
    </xf>
    <xf numFmtId="0" fontId="17" fillId="4" borderId="2" xfId="0" applyFont="1" applyFill="1" applyBorder="1" applyAlignment="1" applyProtection="1">
      <alignment horizontal="center" vertical="top" wrapText="1"/>
      <protection locked="0"/>
    </xf>
    <xf numFmtId="0" fontId="16" fillId="4" borderId="0" xfId="0" applyFont="1" applyFill="1" applyAlignment="1" applyProtection="1">
      <alignment wrapText="1"/>
      <protection locked="0"/>
    </xf>
    <xf numFmtId="0" fontId="15" fillId="0" borderId="2" xfId="0" applyFont="1" applyBorder="1" applyAlignment="1" applyProtection="1">
      <alignment horizontal="center" vertical="center"/>
    </xf>
    <xf numFmtId="0" fontId="15" fillId="4" borderId="2" xfId="0" applyFont="1" applyFill="1" applyBorder="1" applyAlignment="1" applyProtection="1">
      <alignment horizontal="left" vertical="center"/>
    </xf>
    <xf numFmtId="4" fontId="18" fillId="4" borderId="0" xfId="0" applyNumberFormat="1" applyFont="1" applyFill="1" applyAlignment="1" applyProtection="1"/>
    <xf numFmtId="0" fontId="19" fillId="4" borderId="2" xfId="0" applyFont="1" applyFill="1" applyBorder="1" applyAlignment="1" applyProtection="1">
      <alignment horizontal="center" vertical="center"/>
    </xf>
    <xf numFmtId="4" fontId="20" fillId="4" borderId="2" xfId="0" applyNumberFormat="1" applyFont="1" applyFill="1" applyBorder="1" applyAlignment="1" applyProtection="1">
      <alignment horizontal="center" vertical="center"/>
    </xf>
    <xf numFmtId="4" fontId="20" fillId="0" borderId="2" xfId="0" applyNumberFormat="1" applyFont="1" applyBorder="1" applyAlignment="1" applyProtection="1">
      <alignment horizontal="center" vertical="center"/>
    </xf>
    <xf numFmtId="4" fontId="20" fillId="0" borderId="2" xfId="0" applyNumberFormat="1" applyFont="1" applyBorder="1" applyAlignment="1" applyProtection="1">
      <alignment horizontal="center" vertical="center" wrapText="1"/>
    </xf>
    <xf numFmtId="4" fontId="21" fillId="4" borderId="0" xfId="0" applyNumberFormat="1" applyFont="1" applyFill="1" applyAlignment="1" applyProtection="1"/>
    <xf numFmtId="0" fontId="1" fillId="5" borderId="0" xfId="0" applyFont="1" applyFill="1" applyAlignment="1" applyProtection="1"/>
    <xf numFmtId="164" fontId="20" fillId="0" borderId="2" xfId="0" applyNumberFormat="1" applyFont="1" applyBorder="1" applyAlignment="1" applyProtection="1">
      <alignment horizontal="center" vertical="center"/>
    </xf>
    <xf numFmtId="164" fontId="20" fillId="4" borderId="2" xfId="0" applyNumberFormat="1" applyFont="1" applyFill="1" applyBorder="1" applyAlignment="1" applyProtection="1">
      <alignment horizontal="center" vertical="center"/>
    </xf>
    <xf numFmtId="0" fontId="22" fillId="4" borderId="2" xfId="0" applyFont="1" applyFill="1" applyBorder="1" applyAlignment="1" applyProtection="1">
      <alignment horizontal="center" vertical="top"/>
    </xf>
    <xf numFmtId="4" fontId="22" fillId="4" borderId="2" xfId="0" applyNumberFormat="1" applyFont="1" applyFill="1" applyBorder="1" applyAlignment="1" applyProtection="1">
      <alignment horizontal="center" vertical="center"/>
    </xf>
    <xf numFmtId="0" fontId="19" fillId="0" borderId="2" xfId="0" applyFont="1" applyBorder="1" applyAlignment="1" applyProtection="1">
      <alignment horizontal="center" vertical="center"/>
    </xf>
    <xf numFmtId="165" fontId="1" fillId="0" borderId="0" xfId="0" applyNumberFormat="1" applyFont="1" applyAlignment="1" applyProtection="1"/>
    <xf numFmtId="4" fontId="17" fillId="4" borderId="2" xfId="0" applyNumberFormat="1" applyFont="1" applyFill="1" applyBorder="1" applyAlignment="1" applyProtection="1">
      <alignment horizontal="center" vertical="center" wrapText="1"/>
      <protection locked="0"/>
    </xf>
    <xf numFmtId="0" fontId="17" fillId="4" borderId="0" xfId="0" applyFont="1" applyFill="1" applyAlignment="1" applyProtection="1"/>
    <xf numFmtId="0" fontId="5" fillId="4" borderId="2" xfId="0" applyFont="1" applyFill="1" applyBorder="1" applyAlignment="1" applyProtection="1">
      <alignment horizontal="center" vertical="center"/>
    </xf>
    <xf numFmtId="0" fontId="5" fillId="4" borderId="2" xfId="0" applyFont="1" applyFill="1" applyBorder="1" applyAlignment="1" applyProtection="1">
      <alignment horizontal="center" vertical="center" wrapText="1"/>
    </xf>
    <xf numFmtId="1" fontId="5" fillId="4" borderId="2" xfId="0" applyNumberFormat="1" applyFont="1" applyFill="1" applyBorder="1" applyAlignment="1" applyProtection="1">
      <alignment horizontal="center" vertical="center"/>
    </xf>
    <xf numFmtId="0" fontId="5" fillId="0" borderId="2" xfId="0" applyFont="1" applyBorder="1" applyAlignment="1" applyProtection="1">
      <alignment horizontal="center" vertical="center"/>
    </xf>
    <xf numFmtId="1" fontId="5" fillId="0" borderId="2" xfId="0" applyNumberFormat="1" applyFont="1" applyBorder="1" applyAlignment="1" applyProtection="1">
      <alignment horizontal="center" vertical="center"/>
    </xf>
    <xf numFmtId="0" fontId="16" fillId="4" borderId="0" xfId="0" applyFont="1" applyFill="1" applyAlignment="1" applyProtection="1">
      <alignment horizontal="center" vertical="center"/>
    </xf>
    <xf numFmtId="0" fontId="5" fillId="0" borderId="2" xfId="0" applyFont="1" applyBorder="1" applyAlignment="1" applyProtection="1">
      <alignment horizontal="center" vertical="center" wrapText="1"/>
    </xf>
    <xf numFmtId="0" fontId="15" fillId="0" borderId="2" xfId="0" applyFont="1" applyFill="1" applyBorder="1" applyAlignment="1" applyProtection="1">
      <alignment horizontal="center" vertical="top"/>
    </xf>
    <xf numFmtId="0" fontId="17" fillId="0" borderId="2" xfId="0" applyFont="1" applyFill="1" applyBorder="1" applyAlignment="1" applyProtection="1">
      <alignment horizontal="left" vertical="center" wrapText="1"/>
    </xf>
    <xf numFmtId="0" fontId="15" fillId="0" borderId="2" xfId="0" applyFont="1" applyFill="1" applyBorder="1" applyAlignment="1" applyProtection="1">
      <alignment horizontal="center" vertical="center"/>
    </xf>
    <xf numFmtId="0" fontId="15" fillId="0" borderId="2" xfId="0" applyFont="1" applyFill="1" applyBorder="1" applyAlignment="1" applyProtection="1">
      <alignment horizontal="center" vertical="center" wrapText="1"/>
    </xf>
    <xf numFmtId="0" fontId="17" fillId="0" borderId="4" xfId="0" applyFont="1" applyFill="1" applyBorder="1" applyAlignment="1" applyProtection="1">
      <alignment horizontal="left" vertical="center" wrapText="1"/>
    </xf>
    <xf numFmtId="0" fontId="15" fillId="0" borderId="4" xfId="0" applyFont="1" applyFill="1" applyBorder="1" applyAlignment="1" applyProtection="1">
      <alignment horizontal="right" vertical="center" wrapText="1"/>
    </xf>
    <xf numFmtId="0" fontId="17" fillId="0" borderId="2" xfId="0" applyFont="1" applyFill="1" applyBorder="1" applyAlignment="1" applyProtection="1">
      <alignment horizontal="center" vertical="center"/>
    </xf>
    <xf numFmtId="0" fontId="17" fillId="0" borderId="2" xfId="0" applyFont="1" applyFill="1" applyBorder="1" applyAlignment="1" applyProtection="1">
      <alignment horizontal="center" vertical="center" wrapText="1"/>
    </xf>
    <xf numFmtId="14" fontId="17" fillId="0" borderId="2" xfId="0" applyNumberFormat="1" applyFont="1" applyFill="1" applyBorder="1" applyAlignment="1" applyProtection="1">
      <alignment horizontal="center" vertical="center" wrapText="1"/>
    </xf>
    <xf numFmtId="0" fontId="17" fillId="0" borderId="2" xfId="0" applyFont="1" applyFill="1" applyBorder="1" applyAlignment="1" applyProtection="1">
      <alignment vertical="center" wrapText="1"/>
    </xf>
    <xf numFmtId="0" fontId="17" fillId="0" borderId="2" xfId="0" applyFont="1" applyFill="1" applyBorder="1" applyAlignment="1" applyProtection="1">
      <alignment horizontal="center" vertical="top"/>
    </xf>
    <xf numFmtId="0" fontId="15" fillId="0" borderId="2" xfId="0" applyFont="1" applyFill="1" applyBorder="1" applyAlignment="1" applyProtection="1">
      <alignment horizontal="center" vertical="top" wrapText="1"/>
    </xf>
    <xf numFmtId="0" fontId="17" fillId="0" borderId="2" xfId="0" applyFont="1" applyFill="1" applyBorder="1" applyAlignment="1" applyProtection="1">
      <alignment horizontal="center" vertical="top" wrapText="1"/>
    </xf>
    <xf numFmtId="0" fontId="15" fillId="0" borderId="3" xfId="0" applyFont="1" applyFill="1" applyBorder="1" applyAlignment="1" applyProtection="1">
      <alignment horizontal="left" vertical="center"/>
    </xf>
    <xf numFmtId="0" fontId="15" fillId="0" borderId="4" xfId="0" applyFont="1" applyFill="1" applyBorder="1" applyAlignment="1" applyProtection="1">
      <alignment horizontal="left" vertical="center"/>
    </xf>
    <xf numFmtId="4" fontId="15" fillId="0" borderId="5" xfId="0" applyNumberFormat="1" applyFont="1" applyFill="1" applyBorder="1" applyAlignment="1" applyProtection="1">
      <alignment horizontal="left" vertical="center"/>
    </xf>
    <xf numFmtId="0" fontId="17" fillId="0" borderId="2"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left" vertical="center" wrapText="1" readingOrder="1"/>
      <protection locked="0"/>
    </xf>
    <xf numFmtId="0" fontId="17" fillId="0" borderId="2" xfId="0" applyFont="1" applyFill="1" applyBorder="1" applyAlignment="1" applyProtection="1">
      <alignment horizontal="center" vertical="top" wrapText="1"/>
      <protection locked="0"/>
    </xf>
    <xf numFmtId="0" fontId="24" fillId="0" borderId="4" xfId="0" applyFont="1" applyFill="1" applyBorder="1" applyAlignment="1" applyProtection="1">
      <alignment vertical="center" wrapText="1"/>
    </xf>
    <xf numFmtId="0" fontId="25" fillId="0" borderId="4" xfId="0" applyFont="1" applyFill="1" applyBorder="1" applyAlignment="1" applyProtection="1">
      <alignment horizontal="left" vertical="center" wrapText="1"/>
    </xf>
    <xf numFmtId="0" fontId="16" fillId="0" borderId="2" xfId="0" applyFont="1" applyFill="1" applyBorder="1" applyAlignment="1" applyProtection="1">
      <alignment horizontal="left" vertical="center" wrapText="1"/>
    </xf>
    <xf numFmtId="0" fontId="17" fillId="0" borderId="6" xfId="0" applyFont="1" applyFill="1" applyBorder="1" applyAlignment="1" applyProtection="1">
      <alignment horizontal="left" vertical="center" wrapText="1"/>
    </xf>
    <xf numFmtId="0" fontId="15" fillId="0" borderId="6" xfId="0" applyFont="1" applyFill="1" applyBorder="1" applyAlignment="1" applyProtection="1">
      <alignment horizontal="left" vertical="center" wrapText="1"/>
    </xf>
    <xf numFmtId="14" fontId="15" fillId="0" borderId="2" xfId="0" applyNumberFormat="1" applyFont="1" applyFill="1" applyBorder="1" applyAlignment="1" applyProtection="1">
      <alignment horizontal="center" vertical="center" wrapText="1"/>
    </xf>
    <xf numFmtId="49" fontId="19" fillId="0" borderId="2" xfId="0" applyNumberFormat="1"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wrapText="1"/>
    </xf>
    <xf numFmtId="49" fontId="17" fillId="0" borderId="2" xfId="0" applyNumberFormat="1" applyFont="1" applyFill="1" applyBorder="1" applyAlignment="1" applyProtection="1">
      <alignment horizontal="center" vertical="center" wrapText="1"/>
    </xf>
    <xf numFmtId="0" fontId="1" fillId="0" borderId="0" xfId="0" applyFont="1" applyFill="1" applyAlignment="1" applyProtection="1"/>
    <xf numFmtId="0" fontId="2" fillId="0" borderId="0" xfId="0" applyFont="1" applyFill="1" applyAlignment="1" applyProtection="1">
      <alignment horizontal="center" vertical="center" wrapText="1"/>
    </xf>
    <xf numFmtId="0" fontId="1" fillId="0" borderId="0" xfId="0" applyFont="1" applyFill="1" applyAlignment="1" applyProtection="1">
      <alignment wrapText="1"/>
    </xf>
    <xf numFmtId="0" fontId="17" fillId="0" borderId="0" xfId="0" applyFont="1" applyFill="1" applyAlignment="1" applyProtection="1">
      <alignment horizontal="right"/>
    </xf>
    <xf numFmtId="0" fontId="17" fillId="0" borderId="4" xfId="0" applyFont="1" applyFill="1" applyBorder="1" applyAlignment="1" applyProtection="1">
      <alignment horizontal="left" vertical="center" wrapText="1" readingOrder="1"/>
      <protection locked="0"/>
    </xf>
    <xf numFmtId="4" fontId="15" fillId="0" borderId="2" xfId="0" applyNumberFormat="1" applyFont="1" applyFill="1" applyBorder="1" applyAlignment="1" applyProtection="1">
      <alignment horizontal="center" vertical="center"/>
    </xf>
    <xf numFmtId="4" fontId="17" fillId="0" borderId="2" xfId="0" applyNumberFormat="1" applyFont="1" applyFill="1" applyBorder="1" applyAlignment="1" applyProtection="1">
      <alignment horizontal="center" vertical="center"/>
    </xf>
    <xf numFmtId="4" fontId="17" fillId="0" borderId="2" xfId="0" applyNumberFormat="1" applyFont="1" applyFill="1" applyBorder="1" applyAlignment="1" applyProtection="1">
      <alignment horizontal="center" vertical="center" wrapText="1"/>
      <protection locked="0"/>
    </xf>
    <xf numFmtId="4" fontId="17" fillId="4" borderId="0" xfId="0" applyNumberFormat="1" applyFont="1" applyFill="1" applyAlignment="1" applyProtection="1"/>
    <xf numFmtId="0" fontId="5" fillId="4" borderId="2" xfId="0" applyFont="1" applyFill="1" applyBorder="1" applyAlignment="1" applyProtection="1">
      <alignment horizontal="center" vertical="center" wrapText="1"/>
    </xf>
    <xf numFmtId="0" fontId="26" fillId="0" borderId="0" xfId="0" applyFont="1" applyAlignment="1" applyProtection="1">
      <alignment horizontal="center" vertical="center" wrapText="1"/>
    </xf>
    <xf numFmtId="0" fontId="26" fillId="0" borderId="0" xfId="0" applyFont="1" applyAlignment="1" applyProtection="1"/>
    <xf numFmtId="0" fontId="26" fillId="0" borderId="0" xfId="0" applyFont="1" applyAlignment="1" applyProtection="1">
      <alignment wrapText="1"/>
    </xf>
    <xf numFmtId="4" fontId="27" fillId="0" borderId="0" xfId="0" applyNumberFormat="1" applyFont="1" applyAlignment="1" applyProtection="1"/>
    <xf numFmtId="0" fontId="1" fillId="4" borderId="0" xfId="0" applyFont="1" applyFill="1" applyBorder="1" applyAlignment="1" applyProtection="1"/>
    <xf numFmtId="0" fontId="29" fillId="4" borderId="0" xfId="0" applyFont="1" applyFill="1" applyBorder="1" applyAlignment="1" applyProtection="1">
      <alignment horizontal="center" vertical="center"/>
    </xf>
    <xf numFmtId="4" fontId="28" fillId="4" borderId="0" xfId="0" applyNumberFormat="1" applyFont="1" applyFill="1" applyBorder="1" applyAlignment="1" applyProtection="1">
      <alignment horizontal="center" vertical="center"/>
    </xf>
    <xf numFmtId="0" fontId="15" fillId="6" borderId="2" xfId="0" applyFont="1" applyFill="1" applyBorder="1" applyAlignment="1" applyProtection="1">
      <alignment horizontal="center" vertical="top"/>
    </xf>
    <xf numFmtId="0" fontId="15" fillId="6" borderId="4" xfId="0" applyFont="1" applyFill="1" applyBorder="1" applyAlignment="1" applyProtection="1">
      <alignment horizontal="right" vertical="center" wrapText="1"/>
    </xf>
    <xf numFmtId="0" fontId="15" fillId="6" borderId="2" xfId="0" applyFont="1" applyFill="1" applyBorder="1" applyAlignment="1" applyProtection="1">
      <alignment horizontal="center" vertical="center"/>
    </xf>
    <xf numFmtId="0" fontId="15" fillId="6" borderId="2" xfId="0" applyFont="1" applyFill="1" applyBorder="1" applyAlignment="1" applyProtection="1">
      <alignment horizontal="center" vertical="top" wrapText="1"/>
    </xf>
    <xf numFmtId="0" fontId="15" fillId="7" borderId="2" xfId="0" applyFont="1" applyFill="1" applyBorder="1" applyAlignment="1" applyProtection="1">
      <alignment horizontal="center" vertical="top"/>
    </xf>
    <xf numFmtId="4" fontId="15" fillId="7" borderId="2" xfId="0" applyNumberFormat="1" applyFont="1" applyFill="1" applyBorder="1" applyAlignment="1" applyProtection="1">
      <alignment horizontal="center" vertical="center"/>
    </xf>
    <xf numFmtId="4" fontId="15" fillId="6" borderId="2" xfId="0" applyNumberFormat="1" applyFont="1" applyFill="1" applyBorder="1" applyAlignment="1" applyProtection="1">
      <alignment horizontal="center" vertical="center"/>
    </xf>
    <xf numFmtId="0" fontId="5" fillId="7" borderId="0" xfId="0" applyFont="1" applyFill="1" applyAlignment="1" applyProtection="1"/>
    <xf numFmtId="4" fontId="16" fillId="7" borderId="0" xfId="0" applyNumberFormat="1" applyFont="1" applyFill="1" applyAlignment="1" applyProtection="1"/>
    <xf numFmtId="0" fontId="17" fillId="6" borderId="2" xfId="0" applyFont="1" applyFill="1" applyBorder="1" applyAlignment="1" applyProtection="1">
      <alignment horizontal="center" vertical="center"/>
    </xf>
    <xf numFmtId="0" fontId="17" fillId="6" borderId="2" xfId="0" applyFont="1" applyFill="1" applyBorder="1" applyAlignment="1" applyProtection="1">
      <alignment horizontal="left" vertical="center" wrapText="1"/>
    </xf>
    <xf numFmtId="0" fontId="17" fillId="6" borderId="2" xfId="0" applyFont="1" applyFill="1" applyBorder="1" applyAlignment="1" applyProtection="1">
      <alignment horizontal="center" vertical="top"/>
    </xf>
    <xf numFmtId="0" fontId="17" fillId="6" borderId="2" xfId="0" applyFont="1" applyFill="1" applyBorder="1" applyAlignment="1" applyProtection="1">
      <alignment horizontal="center" vertical="center" wrapText="1"/>
    </xf>
    <xf numFmtId="14" fontId="17" fillId="6" borderId="2" xfId="0" applyNumberFormat="1" applyFont="1" applyFill="1" applyBorder="1" applyAlignment="1" applyProtection="1">
      <alignment horizontal="center" vertical="center" wrapText="1"/>
    </xf>
    <xf numFmtId="0" fontId="17" fillId="7" borderId="2" xfId="0" applyFont="1" applyFill="1" applyBorder="1" applyAlignment="1" applyProtection="1">
      <alignment horizontal="center" vertical="top"/>
    </xf>
    <xf numFmtId="4" fontId="17" fillId="7" borderId="2" xfId="0" applyNumberFormat="1" applyFont="1" applyFill="1" applyBorder="1" applyAlignment="1" applyProtection="1">
      <alignment horizontal="center" vertical="center"/>
    </xf>
    <xf numFmtId="4" fontId="17" fillId="6" borderId="2" xfId="0" applyNumberFormat="1" applyFont="1" applyFill="1" applyBorder="1" applyAlignment="1" applyProtection="1">
      <alignment horizontal="center" vertical="center"/>
    </xf>
    <xf numFmtId="4" fontId="17" fillId="6" borderId="2" xfId="0" applyNumberFormat="1" applyFont="1" applyFill="1" applyBorder="1" applyAlignment="1" applyProtection="1">
      <alignment horizontal="center" vertical="center" wrapText="1"/>
    </xf>
    <xf numFmtId="0" fontId="1" fillId="7" borderId="0" xfId="0" applyFont="1" applyFill="1" applyAlignment="1" applyProtection="1"/>
    <xf numFmtId="0" fontId="17" fillId="4" borderId="0" xfId="0" applyFont="1" applyFill="1" applyBorder="1" applyAlignment="1" applyProtection="1">
      <alignment horizontal="left" vertical="top"/>
    </xf>
    <xf numFmtId="0" fontId="5" fillId="0" borderId="0" xfId="0" applyFont="1" applyBorder="1" applyAlignment="1" applyProtection="1">
      <alignment horizontal="center" vertical="center" wrapText="1"/>
    </xf>
    <xf numFmtId="0" fontId="10" fillId="4" borderId="0" xfId="0" applyFont="1" applyFill="1" applyBorder="1" applyAlignment="1" applyProtection="1">
      <alignment horizontal="center"/>
    </xf>
    <xf numFmtId="0" fontId="23" fillId="4" borderId="0" xfId="0" applyFont="1" applyFill="1" applyBorder="1" applyAlignment="1" applyProtection="1">
      <alignment horizontal="center" wrapText="1"/>
    </xf>
    <xf numFmtId="0" fontId="5" fillId="0" borderId="2" xfId="0" applyFont="1" applyBorder="1" applyAlignment="1" applyProtection="1">
      <alignment horizontal="center" vertical="center" wrapText="1"/>
    </xf>
    <xf numFmtId="0" fontId="8" fillId="4" borderId="2" xfId="0" applyFont="1" applyFill="1" applyBorder="1" applyAlignment="1" applyProtection="1">
      <alignment horizontal="center" vertical="center" wrapText="1"/>
    </xf>
    <xf numFmtId="0" fontId="8" fillId="4" borderId="2" xfId="0" applyFont="1" applyFill="1" applyBorder="1" applyAlignment="1" applyProtection="1">
      <alignment horizontal="left" vertical="center"/>
    </xf>
    <xf numFmtId="0" fontId="15" fillId="0" borderId="2" xfId="0" applyFont="1" applyFill="1" applyBorder="1" applyAlignment="1" applyProtection="1">
      <alignment horizontal="left" vertical="center"/>
    </xf>
    <xf numFmtId="0" fontId="5" fillId="4" borderId="2" xfId="0" applyFont="1" applyFill="1" applyBorder="1" applyAlignment="1" applyProtection="1">
      <alignment horizontal="center" vertical="center" wrapText="1"/>
    </xf>
    <xf numFmtId="0" fontId="7" fillId="4" borderId="2" xfId="0" applyFont="1" applyFill="1" applyBorder="1" applyAlignment="1" applyProtection="1">
      <alignment horizontal="center" vertical="center" wrapText="1"/>
    </xf>
    <xf numFmtId="0" fontId="17" fillId="0" borderId="0" xfId="0" applyFont="1" applyFill="1" applyAlignment="1" applyProtection="1">
      <alignment horizontal="center" vertical="center"/>
    </xf>
    <xf numFmtId="0" fontId="17" fillId="0" borderId="0" xfId="0" applyFont="1" applyFill="1" applyAlignment="1" applyProtection="1">
      <alignment horizontal="left" vertical="top"/>
    </xf>
    <xf numFmtId="0" fontId="17" fillId="0" borderId="0" xfId="0" applyFont="1" applyFill="1" applyAlignment="1" applyProtection="1">
      <alignment horizontal="left" vertical="top" wrapText="1"/>
    </xf>
    <xf numFmtId="0" fontId="1" fillId="4" borderId="1" xfId="0" applyFont="1" applyFill="1" applyBorder="1" applyAlignment="1" applyProtection="1">
      <alignment horizontal="left"/>
    </xf>
    <xf numFmtId="0" fontId="7" fillId="4" borderId="2" xfId="0" applyFont="1" applyFill="1" applyBorder="1" applyAlignment="1" applyProtection="1">
      <alignment horizontal="center" vertical="center"/>
    </xf>
    <xf numFmtId="0" fontId="17" fillId="4" borderId="0" xfId="0" applyFont="1" applyFill="1" applyBorder="1" applyAlignment="1" applyProtection="1">
      <alignment horizontal="center" vertical="center"/>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5E0B4"/>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E699"/>
      <rgbColor rgb="FF99CCFF"/>
      <rgbColor rgb="FFFF99CC"/>
      <rgbColor rgb="FFCC99FF"/>
      <rgbColor rgb="FFF8CBAD"/>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345"/>
  <sheetViews>
    <sheetView tabSelected="1" topLeftCell="S1" zoomScale="30" zoomScaleNormal="30" workbookViewId="0">
      <selection activeCell="AC3" sqref="AC3:AE3"/>
    </sheetView>
  </sheetViews>
  <sheetFormatPr defaultColWidth="9.140625" defaultRowHeight="27.75" x14ac:dyDescent="0.35"/>
  <cols>
    <col min="1" max="1" width="7.42578125" style="1" customWidth="1"/>
    <col min="2" max="2" width="102.42578125" style="2" customWidth="1"/>
    <col min="3" max="3" width="24" style="1" hidden="1" customWidth="1"/>
    <col min="4" max="4" width="27.85546875" style="1" hidden="1" customWidth="1"/>
    <col min="5" max="5" width="12.42578125" style="1" hidden="1" customWidth="1"/>
    <col min="6" max="6" width="16.42578125" style="1" hidden="1" customWidth="1"/>
    <col min="7" max="7" width="16" style="1" hidden="1" customWidth="1"/>
    <col min="8" max="8" width="16.5703125" style="1" hidden="1" customWidth="1"/>
    <col min="9" max="9" width="40.42578125" style="3" hidden="1" customWidth="1"/>
    <col min="10" max="10" width="16" style="1" hidden="1" customWidth="1"/>
    <col min="11" max="11" width="11.42578125" style="1" hidden="1" customWidth="1"/>
    <col min="12" max="12" width="18.42578125" style="1" hidden="1" customWidth="1"/>
    <col min="13" max="13" width="24.42578125" style="1" hidden="1" customWidth="1"/>
    <col min="14" max="14" width="47.85546875" style="1" customWidth="1"/>
    <col min="15" max="15" width="47.42578125" style="1" customWidth="1"/>
    <col min="16" max="16" width="49.7109375" style="1" customWidth="1"/>
    <col min="17" max="17" width="48.42578125" style="1" customWidth="1"/>
    <col min="18" max="18" width="40.7109375" style="1" customWidth="1"/>
    <col min="19" max="19" width="49" style="1" customWidth="1"/>
    <col min="20" max="20" width="47.28515625" style="4" customWidth="1"/>
    <col min="21" max="21" width="46.42578125" style="4" customWidth="1"/>
    <col min="22" max="22" width="50.5703125" style="4" customWidth="1"/>
    <col min="23" max="23" width="47.5703125" style="4" customWidth="1"/>
    <col min="24" max="24" width="40.42578125" style="4" customWidth="1"/>
    <col min="25" max="25" width="47.28515625" style="4" customWidth="1"/>
    <col min="26" max="26" width="50" style="5" customWidth="1"/>
    <col min="27" max="27" width="50.7109375" style="5" customWidth="1"/>
    <col min="28" max="28" width="52.5703125" style="5" customWidth="1"/>
    <col min="29" max="29" width="48.7109375" style="5" customWidth="1"/>
    <col min="30" max="30" width="40.7109375" style="5" customWidth="1"/>
    <col min="31" max="31" width="46.7109375" style="5" customWidth="1"/>
    <col min="32" max="32" width="9.140625" style="1"/>
    <col min="33" max="33" width="33.85546875" style="1" customWidth="1"/>
    <col min="34" max="34" width="9.140625" style="1"/>
    <col min="35" max="35" width="25.85546875" style="1" customWidth="1"/>
    <col min="36" max="36" width="31.140625" style="1" customWidth="1"/>
    <col min="37" max="37" width="28.42578125" style="1" customWidth="1"/>
    <col min="38" max="16384" width="9.140625" style="1"/>
  </cols>
  <sheetData>
    <row r="1" spans="1:37" s="103" customFormat="1" ht="52.5" customHeight="1" x14ac:dyDescent="0.35">
      <c r="B1" s="104"/>
      <c r="I1" s="105"/>
      <c r="AC1" s="149" t="s">
        <v>125</v>
      </c>
      <c r="AD1" s="149"/>
      <c r="AE1" s="149"/>
    </row>
    <row r="2" spans="1:37" s="103" customFormat="1" ht="91.5" customHeight="1" x14ac:dyDescent="0.35">
      <c r="B2" s="104"/>
      <c r="I2" s="105"/>
      <c r="AC2" s="151" t="s">
        <v>126</v>
      </c>
      <c r="AD2" s="150"/>
      <c r="AE2" s="150"/>
    </row>
    <row r="3" spans="1:37" s="103" customFormat="1" ht="49.5" customHeight="1" x14ac:dyDescent="0.35">
      <c r="B3" s="104"/>
      <c r="I3" s="105"/>
      <c r="AC3" s="150" t="s">
        <v>127</v>
      </c>
      <c r="AD3" s="150"/>
      <c r="AE3" s="150"/>
    </row>
    <row r="4" spans="1:37" s="103" customFormat="1" ht="66.2" customHeight="1" x14ac:dyDescent="0.55000000000000004">
      <c r="B4" s="104"/>
      <c r="I4" s="105"/>
      <c r="AC4" s="106"/>
      <c r="AD4" s="106"/>
      <c r="AE4" s="106"/>
    </row>
    <row r="5" spans="1:37" s="6" customFormat="1" ht="55.7" customHeight="1" x14ac:dyDescent="0.35">
      <c r="B5" s="7"/>
      <c r="I5" s="8"/>
      <c r="AC5" s="154" t="s">
        <v>117</v>
      </c>
      <c r="AD5" s="154"/>
      <c r="AE5" s="154"/>
    </row>
    <row r="6" spans="1:37" s="6" customFormat="1" ht="55.7" customHeight="1" x14ac:dyDescent="0.35">
      <c r="B6" s="7"/>
      <c r="I6" s="8"/>
      <c r="AC6" s="139" t="s">
        <v>0</v>
      </c>
      <c r="AD6" s="139"/>
      <c r="AE6" s="139"/>
    </row>
    <row r="7" spans="1:37" s="6" customFormat="1" ht="55.7" customHeight="1" x14ac:dyDescent="0.35">
      <c r="B7" s="7"/>
      <c r="I7" s="8"/>
      <c r="S7" s="117"/>
      <c r="T7" s="117"/>
      <c r="AC7" s="139" t="s">
        <v>1</v>
      </c>
      <c r="AD7" s="139"/>
      <c r="AE7" s="139"/>
    </row>
    <row r="8" spans="1:37" s="6" customFormat="1" ht="55.7" customHeight="1" x14ac:dyDescent="0.55000000000000004">
      <c r="B8" s="7"/>
      <c r="I8" s="8"/>
      <c r="Q8" s="111"/>
      <c r="S8" s="118"/>
      <c r="T8" s="118"/>
      <c r="AC8" s="139" t="s">
        <v>2</v>
      </c>
      <c r="AD8" s="139"/>
      <c r="AE8" s="139"/>
    </row>
    <row r="9" spans="1:37" s="6" customFormat="1" ht="55.7" customHeight="1" x14ac:dyDescent="0.55000000000000004">
      <c r="B9" s="7"/>
      <c r="C9" s="9"/>
      <c r="D9" s="9"/>
      <c r="E9" s="9"/>
      <c r="F9" s="9"/>
      <c r="G9" s="9"/>
      <c r="H9" s="9"/>
      <c r="I9" s="10"/>
      <c r="J9" s="9"/>
      <c r="K9" s="9"/>
      <c r="L9" s="9"/>
      <c r="M9" s="9"/>
      <c r="N9" s="9"/>
      <c r="O9" s="9"/>
      <c r="P9" s="9"/>
      <c r="Q9" s="9"/>
      <c r="R9" s="9"/>
      <c r="S9" s="119"/>
      <c r="T9" s="119"/>
      <c r="U9" s="9"/>
      <c r="V9" s="9"/>
      <c r="W9" s="9"/>
      <c r="X9" s="9"/>
      <c r="Y9" s="9"/>
      <c r="Z9" s="9"/>
      <c r="AA9" s="9"/>
      <c r="AB9" s="9"/>
      <c r="AC9" s="67"/>
      <c r="AD9" s="67"/>
      <c r="AE9" s="67"/>
    </row>
    <row r="10" spans="1:37" ht="121.15" customHeight="1" x14ac:dyDescent="0.35">
      <c r="A10" s="11"/>
      <c r="B10" s="140" t="s">
        <v>116</v>
      </c>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G10" s="12"/>
    </row>
    <row r="11" spans="1:37" ht="31.5" x14ac:dyDescent="0.45">
      <c r="C11" s="13"/>
      <c r="D11" s="13"/>
      <c r="E11" s="13"/>
      <c r="F11" s="13"/>
      <c r="G11" s="13"/>
      <c r="H11" s="13"/>
      <c r="I11" s="14"/>
      <c r="J11" s="13"/>
      <c r="K11" s="13"/>
      <c r="L11" s="13"/>
      <c r="M11" s="13"/>
      <c r="N11" s="13"/>
      <c r="O11" s="13"/>
      <c r="P11" s="13"/>
      <c r="Q11" s="13"/>
      <c r="R11" s="13"/>
      <c r="S11" s="13"/>
      <c r="T11" s="13"/>
      <c r="U11" s="13"/>
      <c r="V11" s="13"/>
      <c r="W11" s="13"/>
      <c r="X11" s="13"/>
      <c r="Y11" s="13"/>
      <c r="Z11" s="13"/>
      <c r="AA11" s="13"/>
      <c r="AB11" s="13"/>
      <c r="AC11" s="13"/>
      <c r="AD11" s="13"/>
      <c r="AE11" s="13"/>
    </row>
    <row r="12" spans="1:37" s="6" customFormat="1" ht="28.5" customHeight="1" x14ac:dyDescent="0.35">
      <c r="A12" s="152"/>
      <c r="B12" s="152"/>
      <c r="C12" s="15"/>
      <c r="I12" s="8"/>
      <c r="T12" s="1"/>
      <c r="U12" s="1"/>
      <c r="V12" s="1"/>
      <c r="W12" s="1"/>
      <c r="X12" s="1"/>
      <c r="Y12" s="1"/>
      <c r="Z12" s="1"/>
      <c r="AA12" s="1"/>
      <c r="AB12" s="1"/>
      <c r="AC12" s="1"/>
      <c r="AD12" s="1"/>
      <c r="AE12" s="1"/>
    </row>
    <row r="13" spans="1:37" s="6" customFormat="1" ht="63.2" customHeight="1" x14ac:dyDescent="0.35">
      <c r="A13" s="153" t="s">
        <v>3</v>
      </c>
      <c r="B13" s="144" t="s">
        <v>4</v>
      </c>
      <c r="C13" s="148" t="s">
        <v>5</v>
      </c>
      <c r="D13" s="148" t="s">
        <v>6</v>
      </c>
      <c r="E13" s="148" t="s">
        <v>7</v>
      </c>
      <c r="F13" s="148"/>
      <c r="G13" s="148"/>
      <c r="H13" s="148" t="s">
        <v>8</v>
      </c>
      <c r="I13" s="148" t="s">
        <v>9</v>
      </c>
      <c r="J13" s="148" t="s">
        <v>10</v>
      </c>
      <c r="K13" s="148"/>
      <c r="L13" s="148" t="s">
        <v>11</v>
      </c>
      <c r="M13" s="148" t="s">
        <v>12</v>
      </c>
      <c r="N13" s="147" t="s">
        <v>13</v>
      </c>
      <c r="O13" s="147"/>
      <c r="P13" s="147"/>
      <c r="Q13" s="147"/>
      <c r="R13" s="147"/>
      <c r="S13" s="147"/>
      <c r="T13" s="143" t="s">
        <v>14</v>
      </c>
      <c r="U13" s="143"/>
      <c r="V13" s="143"/>
      <c r="W13" s="143"/>
      <c r="X13" s="143"/>
      <c r="Y13" s="143"/>
      <c r="Z13" s="143" t="s">
        <v>15</v>
      </c>
      <c r="AA13" s="143"/>
      <c r="AB13" s="143"/>
      <c r="AC13" s="143"/>
      <c r="AD13" s="143"/>
      <c r="AE13" s="143"/>
    </row>
    <row r="14" spans="1:37" s="6" customFormat="1" ht="140.25" customHeight="1" x14ac:dyDescent="0.35">
      <c r="A14" s="153"/>
      <c r="B14" s="144"/>
      <c r="C14" s="148"/>
      <c r="D14" s="148"/>
      <c r="E14" s="148"/>
      <c r="F14" s="148"/>
      <c r="G14" s="148"/>
      <c r="H14" s="148"/>
      <c r="I14" s="148"/>
      <c r="J14" s="148"/>
      <c r="K14" s="148"/>
      <c r="L14" s="148"/>
      <c r="M14" s="148"/>
      <c r="N14" s="147" t="s">
        <v>16</v>
      </c>
      <c r="O14" s="147" t="s">
        <v>17</v>
      </c>
      <c r="P14" s="147"/>
      <c r="Q14" s="147"/>
      <c r="R14" s="147"/>
      <c r="S14" s="147"/>
      <c r="T14" s="143" t="s">
        <v>16</v>
      </c>
      <c r="U14" s="143" t="s">
        <v>17</v>
      </c>
      <c r="V14" s="143"/>
      <c r="W14" s="143"/>
      <c r="X14" s="143"/>
      <c r="Y14" s="143"/>
      <c r="Z14" s="143" t="s">
        <v>16</v>
      </c>
      <c r="AA14" s="143" t="s">
        <v>17</v>
      </c>
      <c r="AB14" s="143"/>
      <c r="AC14" s="143"/>
      <c r="AD14" s="143"/>
      <c r="AE14" s="143"/>
    </row>
    <row r="15" spans="1:37" s="6" customFormat="1" ht="215.45" customHeight="1" x14ac:dyDescent="0.35">
      <c r="A15" s="153"/>
      <c r="B15" s="144"/>
      <c r="C15" s="148"/>
      <c r="D15" s="148"/>
      <c r="E15" s="17" t="s">
        <v>18</v>
      </c>
      <c r="F15" s="17" t="s">
        <v>19</v>
      </c>
      <c r="G15" s="17" t="s">
        <v>20</v>
      </c>
      <c r="H15" s="148"/>
      <c r="I15" s="148"/>
      <c r="J15" s="17" t="s">
        <v>21</v>
      </c>
      <c r="K15" s="17" t="s">
        <v>22</v>
      </c>
      <c r="L15" s="17" t="s">
        <v>23</v>
      </c>
      <c r="M15" s="17" t="s">
        <v>23</v>
      </c>
      <c r="N15" s="147"/>
      <c r="O15" s="112" t="s">
        <v>121</v>
      </c>
      <c r="P15" s="69" t="s">
        <v>24</v>
      </c>
      <c r="Q15" s="112" t="s">
        <v>122</v>
      </c>
      <c r="R15" s="69" t="s">
        <v>25</v>
      </c>
      <c r="S15" s="69" t="s">
        <v>26</v>
      </c>
      <c r="T15" s="143"/>
      <c r="U15" s="112" t="s">
        <v>121</v>
      </c>
      <c r="V15" s="112" t="s">
        <v>24</v>
      </c>
      <c r="W15" s="112" t="s">
        <v>122</v>
      </c>
      <c r="X15" s="74" t="s">
        <v>25</v>
      </c>
      <c r="Y15" s="74" t="s">
        <v>26</v>
      </c>
      <c r="Z15" s="143"/>
      <c r="AA15" s="112" t="s">
        <v>121</v>
      </c>
      <c r="AB15" s="112" t="s">
        <v>24</v>
      </c>
      <c r="AC15" s="112" t="s">
        <v>122</v>
      </c>
      <c r="AD15" s="74" t="s">
        <v>25</v>
      </c>
      <c r="AE15" s="74" t="s">
        <v>26</v>
      </c>
      <c r="AG15" s="141"/>
      <c r="AH15" s="141"/>
      <c r="AI15" s="141"/>
      <c r="AJ15" s="141"/>
      <c r="AK15" s="19"/>
    </row>
    <row r="16" spans="1:37" s="73" customFormat="1" ht="55.5" customHeight="1" x14ac:dyDescent="0.5">
      <c r="A16" s="68">
        <v>1</v>
      </c>
      <c r="B16" s="69">
        <v>2</v>
      </c>
      <c r="C16" s="68">
        <v>5</v>
      </c>
      <c r="D16" s="68">
        <v>3</v>
      </c>
      <c r="E16" s="68">
        <v>4</v>
      </c>
      <c r="F16" s="68">
        <v>5</v>
      </c>
      <c r="G16" s="68">
        <v>6</v>
      </c>
      <c r="H16" s="68">
        <v>4</v>
      </c>
      <c r="I16" s="69">
        <v>5</v>
      </c>
      <c r="J16" s="68">
        <v>9</v>
      </c>
      <c r="K16" s="68">
        <v>10</v>
      </c>
      <c r="L16" s="68">
        <v>26</v>
      </c>
      <c r="M16" s="68">
        <v>28</v>
      </c>
      <c r="N16" s="68">
        <v>3</v>
      </c>
      <c r="O16" s="68">
        <v>4</v>
      </c>
      <c r="P16" s="68">
        <v>5</v>
      </c>
      <c r="Q16" s="70">
        <v>6</v>
      </c>
      <c r="R16" s="68">
        <v>7</v>
      </c>
      <c r="S16" s="68">
        <v>8</v>
      </c>
      <c r="T16" s="71">
        <v>9</v>
      </c>
      <c r="U16" s="71">
        <v>10</v>
      </c>
      <c r="V16" s="71">
        <v>11</v>
      </c>
      <c r="W16" s="72">
        <v>12</v>
      </c>
      <c r="X16" s="71">
        <v>13</v>
      </c>
      <c r="Y16" s="71">
        <v>14</v>
      </c>
      <c r="Z16" s="71">
        <v>15</v>
      </c>
      <c r="AA16" s="71">
        <v>16</v>
      </c>
      <c r="AB16" s="71">
        <v>17</v>
      </c>
      <c r="AC16" s="71">
        <v>18</v>
      </c>
      <c r="AD16" s="71">
        <v>19</v>
      </c>
      <c r="AE16" s="71">
        <v>20</v>
      </c>
      <c r="AG16" s="142"/>
      <c r="AH16" s="142"/>
      <c r="AI16" s="142"/>
      <c r="AJ16" s="142"/>
      <c r="AK16" s="142"/>
    </row>
    <row r="17" spans="1:37" s="20" customFormat="1" ht="96.75" hidden="1" customHeight="1" x14ac:dyDescent="0.35">
      <c r="A17" s="16"/>
      <c r="B17" s="18" t="s">
        <v>27</v>
      </c>
      <c r="C17" s="16"/>
      <c r="D17" s="16"/>
      <c r="E17" s="16"/>
      <c r="F17" s="16"/>
      <c r="G17" s="16"/>
      <c r="H17" s="16"/>
      <c r="I17" s="17"/>
      <c r="J17" s="16"/>
      <c r="K17" s="16"/>
      <c r="L17" s="16"/>
      <c r="M17" s="16"/>
      <c r="N17" s="21">
        <v>672796980</v>
      </c>
      <c r="O17" s="21">
        <v>369668300</v>
      </c>
      <c r="P17" s="21">
        <v>185389208.5</v>
      </c>
      <c r="Q17" s="21">
        <v>560664150</v>
      </c>
      <c r="R17" s="21">
        <v>5606641.5</v>
      </c>
      <c r="S17" s="21">
        <v>112132830</v>
      </c>
      <c r="T17" s="22">
        <v>739343720</v>
      </c>
      <c r="U17" s="22">
        <v>406232400</v>
      </c>
      <c r="V17" s="22">
        <v>203726162.40000001</v>
      </c>
      <c r="W17" s="22">
        <v>616119760</v>
      </c>
      <c r="X17" s="22">
        <v>6161197.5999999996</v>
      </c>
      <c r="Y17" s="22">
        <v>123223960</v>
      </c>
      <c r="Z17" s="22">
        <v>952278090</v>
      </c>
      <c r="AA17" s="22">
        <v>523229200</v>
      </c>
      <c r="AB17" s="22">
        <v>262400229.19999999</v>
      </c>
      <c r="AC17" s="22">
        <v>793565080</v>
      </c>
      <c r="AD17" s="22">
        <v>7935650.7999999998</v>
      </c>
      <c r="AE17" s="22">
        <v>158713010</v>
      </c>
      <c r="AG17" s="23"/>
      <c r="AH17" s="24"/>
      <c r="AI17" s="24"/>
      <c r="AJ17" s="24"/>
      <c r="AK17" s="24"/>
    </row>
    <row r="18" spans="1:37" s="6" customFormat="1" ht="121.7" customHeight="1" x14ac:dyDescent="0.35">
      <c r="A18" s="144" t="s">
        <v>28</v>
      </c>
      <c r="B18" s="144"/>
      <c r="C18" s="144"/>
      <c r="D18" s="144"/>
      <c r="E18" s="144"/>
      <c r="F18" s="144"/>
      <c r="G18" s="144"/>
      <c r="H18" s="144"/>
      <c r="I18" s="144"/>
      <c r="J18" s="16"/>
      <c r="K18" s="16"/>
      <c r="L18" s="16"/>
      <c r="M18" s="16"/>
      <c r="N18" s="25">
        <f>O18+P18+R18+S18</f>
        <v>673961674.67000008</v>
      </c>
      <c r="O18" s="25">
        <f t="shared" ref="O18:S18" si="0">O20+O89</f>
        <v>369668300</v>
      </c>
      <c r="P18" s="25">
        <f t="shared" si="0"/>
        <v>185389208.49509999</v>
      </c>
      <c r="Q18" s="25">
        <f t="shared" si="0"/>
        <v>555057508.4950999</v>
      </c>
      <c r="R18" s="25">
        <f t="shared" si="0"/>
        <v>6577220.1749</v>
      </c>
      <c r="S18" s="25">
        <f t="shared" si="0"/>
        <v>112326946</v>
      </c>
      <c r="T18" s="26">
        <f>W18+X18+Y18</f>
        <v>739343720</v>
      </c>
      <c r="U18" s="26">
        <f>U20+U95</f>
        <v>406232399.99508595</v>
      </c>
      <c r="V18" s="26">
        <f>V20+V95</f>
        <v>203726162.40001404</v>
      </c>
      <c r="W18" s="26">
        <f>W20+W95</f>
        <v>609958562.3951</v>
      </c>
      <c r="X18" s="26">
        <f>X20+X95</f>
        <v>6161197.6048999997</v>
      </c>
      <c r="Y18" s="26">
        <f t="shared" ref="Y18:AE18" si="1">Y20+Y89</f>
        <v>123223960</v>
      </c>
      <c r="Z18" s="26">
        <f t="shared" si="1"/>
        <v>984142220</v>
      </c>
      <c r="AA18" s="26">
        <f t="shared" si="1"/>
        <v>523229200.00151533</v>
      </c>
      <c r="AB18" s="26">
        <f t="shared" si="1"/>
        <v>262400229.19848472</v>
      </c>
      <c r="AC18" s="26">
        <f t="shared" si="1"/>
        <v>785629429.20000005</v>
      </c>
      <c r="AD18" s="26">
        <f t="shared" si="1"/>
        <v>7935650.7999999998</v>
      </c>
      <c r="AE18" s="26">
        <f t="shared" si="1"/>
        <v>190577140</v>
      </c>
      <c r="AG18" s="27">
        <f>AA18+AB18+AD18+AE18</f>
        <v>984142220</v>
      </c>
      <c r="AI18" s="27"/>
      <c r="AJ18" s="27"/>
      <c r="AK18" s="27"/>
    </row>
    <row r="19" spans="1:37" s="6" customFormat="1" ht="67.7" hidden="1" customHeight="1" x14ac:dyDescent="0.35">
      <c r="A19" s="16"/>
      <c r="B19" s="28"/>
      <c r="C19" s="16"/>
      <c r="D19" s="16"/>
      <c r="E19" s="16"/>
      <c r="F19" s="16"/>
      <c r="G19" s="16"/>
      <c r="H19" s="16"/>
      <c r="I19" s="17"/>
      <c r="J19" s="16"/>
      <c r="K19" s="16"/>
      <c r="L19" s="16"/>
      <c r="M19" s="16"/>
      <c r="N19" s="29">
        <f t="shared" ref="N19:AE19" si="2">N89</f>
        <v>112132830</v>
      </c>
      <c r="O19" s="29">
        <f t="shared" si="2"/>
        <v>0</v>
      </c>
      <c r="P19" s="29">
        <f t="shared" si="2"/>
        <v>0</v>
      </c>
      <c r="Q19" s="29">
        <f t="shared" si="2"/>
        <v>0</v>
      </c>
      <c r="R19" s="29">
        <f t="shared" si="2"/>
        <v>0</v>
      </c>
      <c r="S19" s="29">
        <f t="shared" si="2"/>
        <v>112326946</v>
      </c>
      <c r="T19" s="29">
        <f t="shared" si="2"/>
        <v>123223960</v>
      </c>
      <c r="U19" s="29">
        <f t="shared" si="2"/>
        <v>0</v>
      </c>
      <c r="V19" s="29">
        <f t="shared" si="2"/>
        <v>0</v>
      </c>
      <c r="W19" s="29">
        <f t="shared" si="2"/>
        <v>0</v>
      </c>
      <c r="X19" s="29">
        <f t="shared" si="2"/>
        <v>0</v>
      </c>
      <c r="Y19" s="29">
        <f t="shared" si="2"/>
        <v>123223960</v>
      </c>
      <c r="Z19" s="29">
        <f t="shared" si="2"/>
        <v>190577140</v>
      </c>
      <c r="AA19" s="29">
        <f t="shared" si="2"/>
        <v>0</v>
      </c>
      <c r="AB19" s="29">
        <f t="shared" si="2"/>
        <v>0</v>
      </c>
      <c r="AC19" s="29">
        <f t="shared" si="2"/>
        <v>0</v>
      </c>
      <c r="AD19" s="29">
        <f t="shared" si="2"/>
        <v>0</v>
      </c>
      <c r="AE19" s="29">
        <f t="shared" si="2"/>
        <v>190577140</v>
      </c>
      <c r="AG19" s="27"/>
    </row>
    <row r="20" spans="1:37" s="31" customFormat="1" ht="69" customHeight="1" x14ac:dyDescent="0.65">
      <c r="A20" s="145" t="s">
        <v>29</v>
      </c>
      <c r="B20" s="145"/>
      <c r="C20" s="145"/>
      <c r="D20" s="145"/>
      <c r="E20" s="145"/>
      <c r="F20" s="145"/>
      <c r="G20" s="145"/>
      <c r="H20" s="145"/>
      <c r="I20" s="145"/>
      <c r="J20" s="30"/>
      <c r="K20" s="30"/>
      <c r="L20" s="30"/>
      <c r="M20" s="30"/>
      <c r="N20" s="25">
        <f>O20+P20+R20</f>
        <v>561634728.67000008</v>
      </c>
      <c r="O20" s="25">
        <f t="shared" ref="O20:S20" si="3">O21+O26+O33+O36+O38+O40+O43+O48+O52+O54+O56+O61+O64+O67+O71+O69+O73+O76+O78+O80+O83+O85+O87+O46</f>
        <v>369668300</v>
      </c>
      <c r="P20" s="25">
        <f t="shared" si="3"/>
        <v>185389208.49509999</v>
      </c>
      <c r="Q20" s="25">
        <f t="shared" si="3"/>
        <v>555057508.4950999</v>
      </c>
      <c r="R20" s="25">
        <f t="shared" si="3"/>
        <v>6577220.1749</v>
      </c>
      <c r="S20" s="25">
        <f t="shared" si="3"/>
        <v>0</v>
      </c>
      <c r="T20" s="25">
        <f>T21+T26+T33+T36+T38+T40+T43+T48+T52+T54+T56+T61+T64+T67+T71+T69+T73+T76+T78+T80+T83+T85+T87</f>
        <v>616119760</v>
      </c>
      <c r="U20" s="25">
        <f>U21+U26+U33+U36+U38+U40+U43+U48+U52+U54+U56+U61+U64+U67+U71+U69+U73+U76+U78+U80+U83+U85+U87-0.01</f>
        <v>406232399.99508595</v>
      </c>
      <c r="V20" s="25">
        <f t="shared" ref="V20:AE20" si="4">V21+V26+V33+V36+V38+V40+V43+V48+V52+V54+V56+V61+V64+V67+V71+V69+V73+V76+V78+V80+V83+V85+V87</f>
        <v>203726162.40001404</v>
      </c>
      <c r="W20" s="25">
        <f t="shared" si="4"/>
        <v>609958562.3951</v>
      </c>
      <c r="X20" s="25">
        <f t="shared" si="4"/>
        <v>6161197.6048999997</v>
      </c>
      <c r="Y20" s="25">
        <f t="shared" si="4"/>
        <v>0</v>
      </c>
      <c r="Z20" s="25">
        <f t="shared" si="4"/>
        <v>793565080</v>
      </c>
      <c r="AA20" s="25">
        <f t="shared" si="4"/>
        <v>523229200.00151533</v>
      </c>
      <c r="AB20" s="25">
        <f t="shared" si="4"/>
        <v>262400229.19848472</v>
      </c>
      <c r="AC20" s="25">
        <f t="shared" si="4"/>
        <v>785629429.20000005</v>
      </c>
      <c r="AD20" s="25">
        <f t="shared" si="4"/>
        <v>7935650.7999999998</v>
      </c>
      <c r="AE20" s="25">
        <f t="shared" si="4"/>
        <v>0</v>
      </c>
      <c r="AG20" s="32"/>
      <c r="AK20" s="32"/>
    </row>
    <row r="21" spans="1:37" s="39" customFormat="1" ht="90.75" customHeight="1" x14ac:dyDescent="0.5">
      <c r="A21" s="33"/>
      <c r="B21" s="34" t="s">
        <v>30</v>
      </c>
      <c r="C21" s="35"/>
      <c r="D21" s="35"/>
      <c r="E21" s="35"/>
      <c r="F21" s="35"/>
      <c r="G21" s="35"/>
      <c r="H21" s="35"/>
      <c r="I21" s="36"/>
      <c r="J21" s="37"/>
      <c r="K21" s="37"/>
      <c r="L21" s="37"/>
      <c r="M21" s="37"/>
      <c r="N21" s="38">
        <f>N22+N23+N25+N24</f>
        <v>23507608.609999999</v>
      </c>
      <c r="O21" s="38">
        <f t="shared" ref="O21:S21" si="5">O22+O23+O25+O24</f>
        <v>15499400</v>
      </c>
      <c r="P21" s="38">
        <f t="shared" si="5"/>
        <v>7773132.5238999994</v>
      </c>
      <c r="Q21" s="38">
        <f t="shared" si="5"/>
        <v>23272532.523899999</v>
      </c>
      <c r="R21" s="38">
        <f t="shared" si="5"/>
        <v>235076.08610000001</v>
      </c>
      <c r="S21" s="38">
        <f t="shared" si="5"/>
        <v>0</v>
      </c>
      <c r="T21" s="38">
        <f t="shared" ref="T21:AE21" si="6">T22+T23+T25+T24</f>
        <v>46569825.509999998</v>
      </c>
      <c r="U21" s="38">
        <f t="shared" si="6"/>
        <v>30705348.699999999</v>
      </c>
      <c r="V21" s="38">
        <f t="shared" si="6"/>
        <v>15398778.560000001</v>
      </c>
      <c r="W21" s="38">
        <f t="shared" si="6"/>
        <v>46104127.25</v>
      </c>
      <c r="X21" s="38">
        <f t="shared" si="6"/>
        <v>465698.26</v>
      </c>
      <c r="Y21" s="38">
        <f t="shared" si="6"/>
        <v>0</v>
      </c>
      <c r="Z21" s="38">
        <f t="shared" si="6"/>
        <v>0</v>
      </c>
      <c r="AA21" s="38">
        <f t="shared" si="6"/>
        <v>0</v>
      </c>
      <c r="AB21" s="38">
        <f t="shared" si="6"/>
        <v>0</v>
      </c>
      <c r="AC21" s="38">
        <f t="shared" si="6"/>
        <v>0</v>
      </c>
      <c r="AD21" s="38">
        <f t="shared" si="6"/>
        <v>0</v>
      </c>
      <c r="AE21" s="38">
        <f t="shared" si="6"/>
        <v>0</v>
      </c>
      <c r="AG21" s="40"/>
      <c r="AK21" s="40"/>
    </row>
    <row r="22" spans="1:37" s="44" customFormat="1" ht="300.2" customHeight="1" x14ac:dyDescent="0.35">
      <c r="A22" s="75"/>
      <c r="B22" s="76" t="s">
        <v>115</v>
      </c>
      <c r="C22" s="77"/>
      <c r="D22" s="77" t="s">
        <v>31</v>
      </c>
      <c r="E22" s="77"/>
      <c r="F22" s="77"/>
      <c r="G22" s="77"/>
      <c r="H22" s="77">
        <v>2025</v>
      </c>
      <c r="I22" s="78" t="s">
        <v>32</v>
      </c>
      <c r="J22" s="37"/>
      <c r="K22" s="37"/>
      <c r="L22" s="37"/>
      <c r="M22" s="37"/>
      <c r="N22" s="42">
        <v>4241825.05</v>
      </c>
      <c r="O22" s="42">
        <v>2796800</v>
      </c>
      <c r="P22" s="42">
        <f>Q22-O22</f>
        <v>1402606.7994999997</v>
      </c>
      <c r="Q22" s="42">
        <f>N22-R22</f>
        <v>4199406.7994999997</v>
      </c>
      <c r="R22" s="42">
        <f>N22*1%</f>
        <v>42418.250500000002</v>
      </c>
      <c r="S22" s="42">
        <v>0</v>
      </c>
      <c r="T22" s="43">
        <v>0</v>
      </c>
      <c r="U22" s="43">
        <f>W22*66.5999998809%</f>
        <v>0</v>
      </c>
      <c r="V22" s="43">
        <f>W22-U22</f>
        <v>0</v>
      </c>
      <c r="W22" s="43">
        <f>T22-X22</f>
        <v>0</v>
      </c>
      <c r="X22" s="43">
        <f>T22*1%</f>
        <v>0</v>
      </c>
      <c r="Y22" s="43">
        <v>0</v>
      </c>
      <c r="Z22" s="43">
        <v>0</v>
      </c>
      <c r="AA22" s="43">
        <v>0</v>
      </c>
      <c r="AB22" s="43">
        <v>0</v>
      </c>
      <c r="AC22" s="43">
        <v>0</v>
      </c>
      <c r="AD22" s="43">
        <v>0</v>
      </c>
      <c r="AE22" s="43">
        <v>0</v>
      </c>
      <c r="AG22" s="27"/>
    </row>
    <row r="23" spans="1:37" s="44" customFormat="1" ht="216" customHeight="1" x14ac:dyDescent="0.35">
      <c r="A23" s="75"/>
      <c r="B23" s="79" t="s">
        <v>33</v>
      </c>
      <c r="C23" s="77"/>
      <c r="D23" s="77"/>
      <c r="E23" s="77"/>
      <c r="F23" s="77"/>
      <c r="G23" s="77"/>
      <c r="H23" s="77"/>
      <c r="I23" s="78"/>
      <c r="J23" s="37"/>
      <c r="K23" s="37"/>
      <c r="L23" s="37"/>
      <c r="M23" s="37"/>
      <c r="N23" s="42">
        <v>15711928.57</v>
      </c>
      <c r="O23" s="42">
        <v>10359500</v>
      </c>
      <c r="P23" s="42">
        <f>Q23-O23</f>
        <v>5195309.2842999995</v>
      </c>
      <c r="Q23" s="42">
        <f>N23-R23</f>
        <v>15554809.284299999</v>
      </c>
      <c r="R23" s="42">
        <f>N23*1%</f>
        <v>157119.28570000001</v>
      </c>
      <c r="S23" s="42">
        <v>0</v>
      </c>
      <c r="T23" s="43">
        <v>0</v>
      </c>
      <c r="U23" s="43">
        <v>0</v>
      </c>
      <c r="V23" s="43">
        <v>0</v>
      </c>
      <c r="W23" s="43">
        <v>0</v>
      </c>
      <c r="X23" s="43">
        <v>0</v>
      </c>
      <c r="Y23" s="43">
        <v>0</v>
      </c>
      <c r="Z23" s="43">
        <v>0</v>
      </c>
      <c r="AA23" s="43">
        <v>0</v>
      </c>
      <c r="AB23" s="43">
        <v>0</v>
      </c>
      <c r="AC23" s="43">
        <v>0</v>
      </c>
      <c r="AD23" s="43">
        <v>0</v>
      </c>
      <c r="AE23" s="43">
        <v>0</v>
      </c>
      <c r="AG23" s="27"/>
    </row>
    <row r="24" spans="1:37" s="44" customFormat="1" ht="216" customHeight="1" x14ac:dyDescent="0.35">
      <c r="A24" s="75"/>
      <c r="B24" s="79" t="s">
        <v>123</v>
      </c>
      <c r="C24" s="77"/>
      <c r="D24" s="77"/>
      <c r="E24" s="77"/>
      <c r="F24" s="77"/>
      <c r="G24" s="77"/>
      <c r="H24" s="77"/>
      <c r="I24" s="78"/>
      <c r="J24" s="37"/>
      <c r="K24" s="37"/>
      <c r="L24" s="37"/>
      <c r="M24" s="37"/>
      <c r="N24" s="42">
        <v>3553854.99</v>
      </c>
      <c r="O24" s="42">
        <v>2343100</v>
      </c>
      <c r="P24" s="42">
        <f>Q24-O24</f>
        <v>1175216.4401000002</v>
      </c>
      <c r="Q24" s="42">
        <f>N24-R24</f>
        <v>3518316.4401000002</v>
      </c>
      <c r="R24" s="42">
        <f>N24*1%</f>
        <v>35538.549900000005</v>
      </c>
      <c r="S24" s="42">
        <v>0</v>
      </c>
      <c r="T24" s="43">
        <v>0</v>
      </c>
      <c r="U24" s="43">
        <v>0</v>
      </c>
      <c r="V24" s="43">
        <v>0</v>
      </c>
      <c r="W24" s="43">
        <v>0</v>
      </c>
      <c r="X24" s="43">
        <v>0</v>
      </c>
      <c r="Y24" s="43">
        <v>0</v>
      </c>
      <c r="Z24" s="43">
        <v>0</v>
      </c>
      <c r="AA24" s="43">
        <v>0</v>
      </c>
      <c r="AB24" s="43">
        <v>0</v>
      </c>
      <c r="AC24" s="43">
        <v>0</v>
      </c>
      <c r="AD24" s="43">
        <v>0</v>
      </c>
      <c r="AE24" s="43">
        <v>0</v>
      </c>
      <c r="AG24" s="27"/>
    </row>
    <row r="25" spans="1:37" s="44" customFormat="1" ht="189" customHeight="1" x14ac:dyDescent="0.35">
      <c r="A25" s="75"/>
      <c r="B25" s="79" t="s">
        <v>34</v>
      </c>
      <c r="C25" s="77"/>
      <c r="D25" s="77"/>
      <c r="E25" s="77"/>
      <c r="F25" s="77"/>
      <c r="G25" s="77"/>
      <c r="H25" s="77"/>
      <c r="I25" s="78"/>
      <c r="J25" s="37"/>
      <c r="K25" s="37"/>
      <c r="L25" s="37"/>
      <c r="M25" s="37"/>
      <c r="N25" s="42">
        <v>0</v>
      </c>
      <c r="O25" s="42">
        <v>0</v>
      </c>
      <c r="P25" s="42">
        <v>0</v>
      </c>
      <c r="Q25" s="42">
        <v>0</v>
      </c>
      <c r="R25" s="42">
        <v>0</v>
      </c>
      <c r="S25" s="42">
        <v>0</v>
      </c>
      <c r="T25" s="43">
        <v>46569825.509999998</v>
      </c>
      <c r="U25" s="43">
        <v>30705348.699999999</v>
      </c>
      <c r="V25" s="43">
        <v>15398778.560000001</v>
      </c>
      <c r="W25" s="43">
        <v>46104127.25</v>
      </c>
      <c r="X25" s="43">
        <v>465698.26</v>
      </c>
      <c r="Y25" s="43">
        <v>0</v>
      </c>
      <c r="Z25" s="43">
        <v>0</v>
      </c>
      <c r="AA25" s="43">
        <v>0</v>
      </c>
      <c r="AB25" s="43">
        <v>0</v>
      </c>
      <c r="AC25" s="43">
        <v>0</v>
      </c>
      <c r="AD25" s="43">
        <v>0</v>
      </c>
      <c r="AE25" s="43">
        <v>0</v>
      </c>
      <c r="AG25" s="27"/>
    </row>
    <row r="26" spans="1:37" s="45" customFormat="1" ht="91.5" customHeight="1" x14ac:dyDescent="0.5">
      <c r="A26" s="75"/>
      <c r="B26" s="80" t="s">
        <v>35</v>
      </c>
      <c r="C26" s="77"/>
      <c r="D26" s="77"/>
      <c r="E26" s="77"/>
      <c r="F26" s="77"/>
      <c r="G26" s="77"/>
      <c r="H26" s="77"/>
      <c r="I26" s="78"/>
      <c r="J26" s="37"/>
      <c r="K26" s="37"/>
      <c r="L26" s="37"/>
      <c r="M26" s="37"/>
      <c r="N26" s="38">
        <f t="shared" ref="N26:S26" si="7">N27+N28+N29+N30+N31+N32</f>
        <v>92000442.610000014</v>
      </c>
      <c r="O26" s="38">
        <f t="shared" si="7"/>
        <v>60659300</v>
      </c>
      <c r="P26" s="38">
        <f t="shared" si="7"/>
        <v>30421138.183900002</v>
      </c>
      <c r="Q26" s="108">
        <f t="shared" si="7"/>
        <v>91080438.183899999</v>
      </c>
      <c r="R26" s="38">
        <f t="shared" si="7"/>
        <v>920004.42610000016</v>
      </c>
      <c r="S26" s="38">
        <f t="shared" si="7"/>
        <v>0</v>
      </c>
      <c r="T26" s="38">
        <f t="shared" ref="T26:AE26" si="8">SUM(T27:T32)</f>
        <v>100000000</v>
      </c>
      <c r="U26" s="38">
        <f t="shared" si="8"/>
        <v>65933999.882090993</v>
      </c>
      <c r="V26" s="38">
        <f t="shared" si="8"/>
        <v>33066000.117909007</v>
      </c>
      <c r="W26" s="38">
        <f t="shared" si="8"/>
        <v>99000000</v>
      </c>
      <c r="X26" s="38">
        <f t="shared" si="8"/>
        <v>1000000</v>
      </c>
      <c r="Y26" s="38">
        <f t="shared" si="8"/>
        <v>0</v>
      </c>
      <c r="Z26" s="38">
        <f t="shared" si="8"/>
        <v>0</v>
      </c>
      <c r="AA26" s="38">
        <f t="shared" si="8"/>
        <v>0</v>
      </c>
      <c r="AB26" s="38">
        <f t="shared" si="8"/>
        <v>0</v>
      </c>
      <c r="AC26" s="38">
        <f t="shared" si="8"/>
        <v>0</v>
      </c>
      <c r="AD26" s="38">
        <f t="shared" si="8"/>
        <v>0</v>
      </c>
      <c r="AE26" s="38">
        <f t="shared" si="8"/>
        <v>0</v>
      </c>
      <c r="AG26" s="40"/>
    </row>
    <row r="27" spans="1:37" s="6" customFormat="1" ht="201.75" customHeight="1" x14ac:dyDescent="0.35">
      <c r="A27" s="81"/>
      <c r="B27" s="76" t="s">
        <v>36</v>
      </c>
      <c r="C27" s="81"/>
      <c r="D27" s="77" t="s">
        <v>37</v>
      </c>
      <c r="E27" s="82"/>
      <c r="F27" s="82"/>
      <c r="G27" s="83"/>
      <c r="H27" s="77">
        <v>2025</v>
      </c>
      <c r="I27" s="78" t="s">
        <v>38</v>
      </c>
      <c r="J27" s="46"/>
      <c r="K27" s="46"/>
      <c r="L27" s="46"/>
      <c r="M27" s="46"/>
      <c r="N27" s="42">
        <v>6646450.0800000001</v>
      </c>
      <c r="O27" s="42">
        <v>4382200</v>
      </c>
      <c r="P27" s="42">
        <f t="shared" ref="P27:P32" si="9">Q27-O27</f>
        <v>2197785.5792000005</v>
      </c>
      <c r="Q27" s="42">
        <f t="shared" ref="Q27:Q32" si="10">N27-R27</f>
        <v>6579985.5792000005</v>
      </c>
      <c r="R27" s="42">
        <f t="shared" ref="R27:R32" si="11">N27*1%</f>
        <v>66464.500800000009</v>
      </c>
      <c r="S27" s="42">
        <v>0</v>
      </c>
      <c r="T27" s="43">
        <v>0</v>
      </c>
      <c r="U27" s="43">
        <f>W27*66.5999998809%</f>
        <v>0</v>
      </c>
      <c r="V27" s="43">
        <f>W27-U27</f>
        <v>0</v>
      </c>
      <c r="W27" s="43">
        <f>T27-X27</f>
        <v>0</v>
      </c>
      <c r="X27" s="43">
        <f t="shared" ref="X27:X32" si="12">T27*1%</f>
        <v>0</v>
      </c>
      <c r="Y27" s="43">
        <v>0</v>
      </c>
      <c r="Z27" s="47">
        <v>0</v>
      </c>
      <c r="AA27" s="42">
        <f t="shared" ref="AA27:AA32" si="13">AC27*66.5999998809%</f>
        <v>0</v>
      </c>
      <c r="AB27" s="42">
        <f t="shared" ref="AB27:AB32" si="14">AC27-AA27</f>
        <v>0</v>
      </c>
      <c r="AC27" s="42">
        <f t="shared" ref="AC27:AC32" si="15">Z27-AD27</f>
        <v>0</v>
      </c>
      <c r="AD27" s="42">
        <f t="shared" ref="AD27:AD32" si="16">Z27*1%</f>
        <v>0</v>
      </c>
      <c r="AE27" s="43">
        <v>0</v>
      </c>
    </row>
    <row r="28" spans="1:37" s="6" customFormat="1" ht="201.75" customHeight="1" x14ac:dyDescent="0.35">
      <c r="A28" s="81"/>
      <c r="B28" s="76" t="s">
        <v>39</v>
      </c>
      <c r="C28" s="81"/>
      <c r="D28" s="77" t="s">
        <v>37</v>
      </c>
      <c r="E28" s="82"/>
      <c r="F28" s="82"/>
      <c r="G28" s="83"/>
      <c r="H28" s="77">
        <v>2025</v>
      </c>
      <c r="I28" s="78" t="s">
        <v>38</v>
      </c>
      <c r="J28" s="46"/>
      <c r="K28" s="46"/>
      <c r="L28" s="46"/>
      <c r="M28" s="46"/>
      <c r="N28" s="42">
        <v>58871747.770000003</v>
      </c>
      <c r="O28" s="42">
        <v>38816400</v>
      </c>
      <c r="P28" s="42">
        <f t="shared" si="9"/>
        <v>19466630.292300001</v>
      </c>
      <c r="Q28" s="42">
        <f t="shared" si="10"/>
        <v>58283030.292300001</v>
      </c>
      <c r="R28" s="42">
        <f t="shared" si="11"/>
        <v>588717.47770000005</v>
      </c>
      <c r="S28" s="42">
        <v>0</v>
      </c>
      <c r="T28" s="43">
        <v>0</v>
      </c>
      <c r="U28" s="43">
        <f>W28*66.5999998809%</f>
        <v>0</v>
      </c>
      <c r="V28" s="43">
        <f>W28-U28</f>
        <v>0</v>
      </c>
      <c r="W28" s="43">
        <f>T28-X28</f>
        <v>0</v>
      </c>
      <c r="X28" s="43">
        <f t="shared" si="12"/>
        <v>0</v>
      </c>
      <c r="Y28" s="43">
        <v>0</v>
      </c>
      <c r="Z28" s="47">
        <v>0</v>
      </c>
      <c r="AA28" s="42">
        <f t="shared" si="13"/>
        <v>0</v>
      </c>
      <c r="AB28" s="42">
        <f t="shared" si="14"/>
        <v>0</v>
      </c>
      <c r="AC28" s="42">
        <f t="shared" si="15"/>
        <v>0</v>
      </c>
      <c r="AD28" s="42">
        <f t="shared" si="16"/>
        <v>0</v>
      </c>
      <c r="AE28" s="43">
        <v>0</v>
      </c>
    </row>
    <row r="29" spans="1:37" s="6" customFormat="1" ht="365.25" customHeight="1" x14ac:dyDescent="0.35">
      <c r="A29" s="81"/>
      <c r="B29" s="84" t="s">
        <v>40</v>
      </c>
      <c r="C29" s="81"/>
      <c r="D29" s="77"/>
      <c r="E29" s="82"/>
      <c r="F29" s="82"/>
      <c r="G29" s="83"/>
      <c r="H29" s="77"/>
      <c r="I29" s="78"/>
      <c r="J29" s="46"/>
      <c r="K29" s="46"/>
      <c r="L29" s="46"/>
      <c r="M29" s="46"/>
      <c r="N29" s="42">
        <v>8687072.6400000006</v>
      </c>
      <c r="O29" s="42">
        <v>5727700</v>
      </c>
      <c r="P29" s="42">
        <f t="shared" si="9"/>
        <v>2872501.9136000015</v>
      </c>
      <c r="Q29" s="42">
        <f t="shared" si="10"/>
        <v>8600201.9136000015</v>
      </c>
      <c r="R29" s="42">
        <f t="shared" si="11"/>
        <v>86870.726400000014</v>
      </c>
      <c r="S29" s="42">
        <v>0</v>
      </c>
      <c r="T29" s="43">
        <v>0</v>
      </c>
      <c r="U29" s="43">
        <v>0</v>
      </c>
      <c r="V29" s="43">
        <v>0</v>
      </c>
      <c r="W29" s="43">
        <v>0</v>
      </c>
      <c r="X29" s="43">
        <f t="shared" si="12"/>
        <v>0</v>
      </c>
      <c r="Y29" s="43">
        <v>0</v>
      </c>
      <c r="Z29" s="47">
        <v>0</v>
      </c>
      <c r="AA29" s="42">
        <f t="shared" si="13"/>
        <v>0</v>
      </c>
      <c r="AB29" s="42">
        <f t="shared" si="14"/>
        <v>0</v>
      </c>
      <c r="AC29" s="42">
        <f t="shared" si="15"/>
        <v>0</v>
      </c>
      <c r="AD29" s="42">
        <f t="shared" si="16"/>
        <v>0</v>
      </c>
      <c r="AE29" s="43">
        <v>0</v>
      </c>
    </row>
    <row r="30" spans="1:37" s="6" customFormat="1" ht="365.25" customHeight="1" x14ac:dyDescent="0.35">
      <c r="A30" s="81"/>
      <c r="B30" s="84" t="s">
        <v>41</v>
      </c>
      <c r="C30" s="81"/>
      <c r="D30" s="77"/>
      <c r="E30" s="82"/>
      <c r="F30" s="82"/>
      <c r="G30" s="83"/>
      <c r="H30" s="77"/>
      <c r="I30" s="78"/>
      <c r="J30" s="46"/>
      <c r="K30" s="46"/>
      <c r="L30" s="46"/>
      <c r="M30" s="46"/>
      <c r="N30" s="42">
        <v>8895361.9000000004</v>
      </c>
      <c r="O30" s="42">
        <v>5865000</v>
      </c>
      <c r="P30" s="42">
        <f t="shared" si="9"/>
        <v>2941408.2809999995</v>
      </c>
      <c r="Q30" s="42">
        <f t="shared" si="10"/>
        <v>8806408.2809999995</v>
      </c>
      <c r="R30" s="42">
        <f t="shared" si="11"/>
        <v>88953.619000000006</v>
      </c>
      <c r="S30" s="42">
        <v>0</v>
      </c>
      <c r="T30" s="43">
        <v>0</v>
      </c>
      <c r="U30" s="43">
        <v>0</v>
      </c>
      <c r="V30" s="43">
        <v>0</v>
      </c>
      <c r="W30" s="43">
        <v>0</v>
      </c>
      <c r="X30" s="43">
        <f t="shared" si="12"/>
        <v>0</v>
      </c>
      <c r="Y30" s="43">
        <v>0</v>
      </c>
      <c r="Z30" s="47">
        <v>0</v>
      </c>
      <c r="AA30" s="42">
        <f t="shared" si="13"/>
        <v>0</v>
      </c>
      <c r="AB30" s="42">
        <f t="shared" si="14"/>
        <v>0</v>
      </c>
      <c r="AC30" s="42">
        <f t="shared" si="15"/>
        <v>0</v>
      </c>
      <c r="AD30" s="42">
        <f t="shared" si="16"/>
        <v>0</v>
      </c>
      <c r="AE30" s="43">
        <v>0</v>
      </c>
    </row>
    <row r="31" spans="1:37" s="6" customFormat="1" ht="365.25" customHeight="1" x14ac:dyDescent="0.35">
      <c r="A31" s="81"/>
      <c r="B31" s="84" t="s">
        <v>42</v>
      </c>
      <c r="C31" s="81"/>
      <c r="D31" s="77"/>
      <c r="E31" s="82"/>
      <c r="F31" s="82"/>
      <c r="G31" s="83"/>
      <c r="H31" s="77"/>
      <c r="I31" s="78"/>
      <c r="J31" s="46"/>
      <c r="K31" s="46"/>
      <c r="L31" s="46"/>
      <c r="M31" s="46"/>
      <c r="N31" s="42">
        <v>8899810.2200000007</v>
      </c>
      <c r="O31" s="42">
        <v>5868000</v>
      </c>
      <c r="P31" s="43">
        <f t="shared" si="9"/>
        <v>2942812.1178000011</v>
      </c>
      <c r="Q31" s="42">
        <f t="shared" si="10"/>
        <v>8810812.1178000011</v>
      </c>
      <c r="R31" s="42">
        <f t="shared" si="11"/>
        <v>88998.102200000008</v>
      </c>
      <c r="S31" s="42">
        <v>0</v>
      </c>
      <c r="T31" s="43">
        <v>0</v>
      </c>
      <c r="U31" s="43">
        <v>0</v>
      </c>
      <c r="V31" s="43">
        <v>0</v>
      </c>
      <c r="W31" s="43">
        <v>0</v>
      </c>
      <c r="X31" s="43">
        <f t="shared" si="12"/>
        <v>0</v>
      </c>
      <c r="Y31" s="43">
        <v>0</v>
      </c>
      <c r="Z31" s="47">
        <v>0</v>
      </c>
      <c r="AA31" s="42">
        <f t="shared" si="13"/>
        <v>0</v>
      </c>
      <c r="AB31" s="42">
        <f t="shared" si="14"/>
        <v>0</v>
      </c>
      <c r="AC31" s="42">
        <f t="shared" si="15"/>
        <v>0</v>
      </c>
      <c r="AD31" s="42">
        <f t="shared" si="16"/>
        <v>0</v>
      </c>
      <c r="AE31" s="43">
        <v>0</v>
      </c>
    </row>
    <row r="32" spans="1:37" s="6" customFormat="1" ht="145.5" customHeight="1" x14ac:dyDescent="0.35">
      <c r="A32" s="81"/>
      <c r="B32" s="76" t="s">
        <v>43</v>
      </c>
      <c r="C32" s="81"/>
      <c r="D32" s="77" t="s">
        <v>37</v>
      </c>
      <c r="E32" s="82"/>
      <c r="F32" s="82"/>
      <c r="G32" s="83"/>
      <c r="H32" s="77">
        <v>2026</v>
      </c>
      <c r="I32" s="78" t="s">
        <v>44</v>
      </c>
      <c r="J32" s="46"/>
      <c r="K32" s="46"/>
      <c r="L32" s="46"/>
      <c r="M32" s="46"/>
      <c r="N32" s="42">
        <v>0</v>
      </c>
      <c r="O32" s="42">
        <f>Q32*66.5999998809%</f>
        <v>0</v>
      </c>
      <c r="P32" s="42">
        <f t="shared" si="9"/>
        <v>0</v>
      </c>
      <c r="Q32" s="42">
        <f t="shared" si="10"/>
        <v>0</v>
      </c>
      <c r="R32" s="42">
        <f t="shared" si="11"/>
        <v>0</v>
      </c>
      <c r="S32" s="42">
        <v>0</v>
      </c>
      <c r="T32" s="43">
        <v>100000000</v>
      </c>
      <c r="U32" s="43">
        <f>W32*66.5999998809%</f>
        <v>65933999.882090993</v>
      </c>
      <c r="V32" s="43">
        <f>W32-U32</f>
        <v>33066000.117909007</v>
      </c>
      <c r="W32" s="43">
        <f>T32-X32</f>
        <v>99000000</v>
      </c>
      <c r="X32" s="43">
        <f t="shared" si="12"/>
        <v>1000000</v>
      </c>
      <c r="Y32" s="43">
        <v>0</v>
      </c>
      <c r="Z32" s="47">
        <v>0</v>
      </c>
      <c r="AA32" s="42">
        <f t="shared" si="13"/>
        <v>0</v>
      </c>
      <c r="AB32" s="42">
        <f t="shared" si="14"/>
        <v>0</v>
      </c>
      <c r="AC32" s="42">
        <f t="shared" si="15"/>
        <v>0</v>
      </c>
      <c r="AD32" s="42">
        <f t="shared" si="16"/>
        <v>0</v>
      </c>
      <c r="AE32" s="43">
        <v>0</v>
      </c>
    </row>
    <row r="33" spans="1:37" s="39" customFormat="1" ht="87" customHeight="1" x14ac:dyDescent="0.5">
      <c r="A33" s="81"/>
      <c r="B33" s="80" t="s">
        <v>45</v>
      </c>
      <c r="C33" s="85"/>
      <c r="D33" s="75"/>
      <c r="E33" s="82"/>
      <c r="F33" s="82"/>
      <c r="G33" s="83"/>
      <c r="H33" s="78"/>
      <c r="I33" s="86"/>
      <c r="J33" s="48"/>
      <c r="K33" s="48"/>
      <c r="L33" s="48"/>
      <c r="M33" s="48"/>
      <c r="N33" s="38">
        <f t="shared" ref="N33:AE33" si="17">N34+N35</f>
        <v>60803089.210000001</v>
      </c>
      <c r="O33" s="38">
        <f t="shared" si="17"/>
        <v>40089900</v>
      </c>
      <c r="P33" s="38">
        <f t="shared" si="17"/>
        <v>20105158.317900002</v>
      </c>
      <c r="Q33" s="108">
        <f t="shared" si="17"/>
        <v>60195058.317900002</v>
      </c>
      <c r="R33" s="38">
        <f t="shared" si="17"/>
        <v>608030.89210000006</v>
      </c>
      <c r="S33" s="38">
        <f t="shared" si="17"/>
        <v>0</v>
      </c>
      <c r="T33" s="38">
        <f t="shared" si="17"/>
        <v>95964854.489999995</v>
      </c>
      <c r="U33" s="38">
        <f t="shared" si="17"/>
        <v>63273465.216285393</v>
      </c>
      <c r="V33" s="38">
        <f t="shared" si="17"/>
        <v>31731740.728814602</v>
      </c>
      <c r="W33" s="38">
        <f t="shared" si="17"/>
        <v>95005205.945099995</v>
      </c>
      <c r="X33" s="38">
        <f t="shared" si="17"/>
        <v>959648.54489999998</v>
      </c>
      <c r="Y33" s="38">
        <f t="shared" si="17"/>
        <v>0</v>
      </c>
      <c r="Z33" s="38">
        <f t="shared" si="17"/>
        <v>120000000</v>
      </c>
      <c r="AA33" s="38">
        <f t="shared" si="17"/>
        <v>79120799.858509198</v>
      </c>
      <c r="AB33" s="38">
        <f t="shared" si="17"/>
        <v>39679200.141490802</v>
      </c>
      <c r="AC33" s="38">
        <f t="shared" si="17"/>
        <v>118800000</v>
      </c>
      <c r="AD33" s="38">
        <f t="shared" si="17"/>
        <v>1200000</v>
      </c>
      <c r="AE33" s="38">
        <f t="shared" si="17"/>
        <v>0</v>
      </c>
    </row>
    <row r="34" spans="1:37" s="39" customFormat="1" ht="409.6" customHeight="1" x14ac:dyDescent="0.5">
      <c r="A34" s="81"/>
      <c r="B34" s="79" t="s">
        <v>46</v>
      </c>
      <c r="C34" s="85"/>
      <c r="D34" s="85"/>
      <c r="E34" s="82"/>
      <c r="F34" s="82"/>
      <c r="G34" s="83"/>
      <c r="H34" s="82"/>
      <c r="I34" s="87"/>
      <c r="J34" s="48"/>
      <c r="K34" s="48"/>
      <c r="L34" s="48"/>
      <c r="M34" s="48"/>
      <c r="N34" s="42">
        <v>60803089.210000001</v>
      </c>
      <c r="O34" s="42">
        <v>40089900</v>
      </c>
      <c r="P34" s="42">
        <f>Q34-O34</f>
        <v>20105158.317900002</v>
      </c>
      <c r="Q34" s="109">
        <f>N34-R34</f>
        <v>60195058.317900002</v>
      </c>
      <c r="R34" s="42">
        <f>N34*1%</f>
        <v>608030.89210000006</v>
      </c>
      <c r="S34" s="42">
        <v>0</v>
      </c>
      <c r="T34" s="42">
        <f>V34*66.5999998809%</f>
        <v>0</v>
      </c>
      <c r="U34" s="42">
        <f>V34-T34</f>
        <v>0</v>
      </c>
      <c r="V34" s="42">
        <f>S34-W34</f>
        <v>0</v>
      </c>
      <c r="W34" s="42">
        <f>S34*1%</f>
        <v>0</v>
      </c>
      <c r="X34" s="42">
        <v>0</v>
      </c>
      <c r="Y34" s="42">
        <v>0</v>
      </c>
      <c r="Z34" s="42">
        <v>0</v>
      </c>
      <c r="AA34" s="42">
        <v>0</v>
      </c>
      <c r="AB34" s="42">
        <v>0</v>
      </c>
      <c r="AC34" s="42">
        <v>0</v>
      </c>
      <c r="AD34" s="42">
        <v>0</v>
      </c>
      <c r="AE34" s="42">
        <v>0</v>
      </c>
    </row>
    <row r="35" spans="1:37" s="6" customFormat="1" ht="150" customHeight="1" x14ac:dyDescent="0.35">
      <c r="A35" s="81"/>
      <c r="B35" s="76" t="s">
        <v>47</v>
      </c>
      <c r="C35" s="85"/>
      <c r="D35" s="75" t="s">
        <v>37</v>
      </c>
      <c r="E35" s="82"/>
      <c r="F35" s="82"/>
      <c r="G35" s="83"/>
      <c r="H35" s="77">
        <v>2027</v>
      </c>
      <c r="I35" s="86" t="s">
        <v>44</v>
      </c>
      <c r="J35" s="48"/>
      <c r="K35" s="48"/>
      <c r="L35" s="48"/>
      <c r="M35" s="48"/>
      <c r="N35" s="42">
        <v>0</v>
      </c>
      <c r="O35" s="42">
        <f>Q35*66.5999998809%</f>
        <v>0</v>
      </c>
      <c r="P35" s="42">
        <f>Q35-O35</f>
        <v>0</v>
      </c>
      <c r="Q35" s="109">
        <f>N35-R35</f>
        <v>0</v>
      </c>
      <c r="R35" s="42">
        <f>N35*1%</f>
        <v>0</v>
      </c>
      <c r="S35" s="42">
        <v>0</v>
      </c>
      <c r="T35" s="43">
        <v>95964854.489999995</v>
      </c>
      <c r="U35" s="43">
        <f>(W35*66.5999998809%)-1.83</f>
        <v>63273465.216285393</v>
      </c>
      <c r="V35" s="43">
        <f>W35-U35</f>
        <v>31731740.728814602</v>
      </c>
      <c r="W35" s="43">
        <f>T35-X35</f>
        <v>95005205.945099995</v>
      </c>
      <c r="X35" s="43">
        <f>T35*1%</f>
        <v>959648.54489999998</v>
      </c>
      <c r="Y35" s="43">
        <v>0</v>
      </c>
      <c r="Z35" s="47">
        <v>120000000</v>
      </c>
      <c r="AA35" s="42">
        <f>AC35*66.5999998809%</f>
        <v>79120799.858509198</v>
      </c>
      <c r="AB35" s="42">
        <f>AC35-AA35</f>
        <v>39679200.141490802</v>
      </c>
      <c r="AC35" s="42">
        <f>Z35-AD35</f>
        <v>118800000</v>
      </c>
      <c r="AD35" s="42">
        <f>Z35*1%</f>
        <v>1200000</v>
      </c>
      <c r="AE35" s="43">
        <v>0</v>
      </c>
    </row>
    <row r="36" spans="1:37" s="45" customFormat="1" ht="76.7" customHeight="1" x14ac:dyDescent="0.5">
      <c r="A36" s="75"/>
      <c r="B36" s="80" t="s">
        <v>48</v>
      </c>
      <c r="C36" s="77"/>
      <c r="D36" s="77"/>
      <c r="E36" s="77"/>
      <c r="F36" s="77"/>
      <c r="G36" s="77"/>
      <c r="H36" s="77"/>
      <c r="I36" s="78"/>
      <c r="J36" s="37"/>
      <c r="K36" s="37"/>
      <c r="L36" s="37"/>
      <c r="M36" s="37"/>
      <c r="N36" s="38">
        <f t="shared" ref="N36:AE36" si="18">N37</f>
        <v>38343964.140000001</v>
      </c>
      <c r="O36" s="38">
        <f t="shared" si="18"/>
        <v>25281700</v>
      </c>
      <c r="P36" s="38">
        <f t="shared" si="18"/>
        <v>12678824.498599999</v>
      </c>
      <c r="Q36" s="108">
        <f t="shared" si="18"/>
        <v>37960524.498599999</v>
      </c>
      <c r="R36" s="38">
        <f t="shared" si="18"/>
        <v>383439.64140000002</v>
      </c>
      <c r="S36" s="38">
        <f t="shared" si="18"/>
        <v>0</v>
      </c>
      <c r="T36" s="38">
        <f t="shared" si="18"/>
        <v>0</v>
      </c>
      <c r="U36" s="38">
        <f t="shared" si="18"/>
        <v>0</v>
      </c>
      <c r="V36" s="38">
        <f t="shared" si="18"/>
        <v>0</v>
      </c>
      <c r="W36" s="38">
        <f t="shared" si="18"/>
        <v>0</v>
      </c>
      <c r="X36" s="38">
        <f t="shared" si="18"/>
        <v>0</v>
      </c>
      <c r="Y36" s="38">
        <f t="shared" si="18"/>
        <v>0</v>
      </c>
      <c r="Z36" s="38">
        <f t="shared" si="18"/>
        <v>0</v>
      </c>
      <c r="AA36" s="38">
        <f t="shared" si="18"/>
        <v>0</v>
      </c>
      <c r="AB36" s="38">
        <f t="shared" si="18"/>
        <v>0</v>
      </c>
      <c r="AC36" s="38">
        <f t="shared" si="18"/>
        <v>0</v>
      </c>
      <c r="AD36" s="38">
        <f t="shared" si="18"/>
        <v>0</v>
      </c>
      <c r="AE36" s="38">
        <f t="shared" si="18"/>
        <v>0</v>
      </c>
      <c r="AG36" s="40"/>
    </row>
    <row r="37" spans="1:37" s="44" customFormat="1" ht="213" customHeight="1" x14ac:dyDescent="0.35">
      <c r="A37" s="75"/>
      <c r="B37" s="76" t="s">
        <v>49</v>
      </c>
      <c r="C37" s="77"/>
      <c r="D37" s="77" t="s">
        <v>31</v>
      </c>
      <c r="E37" s="77"/>
      <c r="F37" s="77"/>
      <c r="G37" s="77"/>
      <c r="H37" s="77">
        <v>2026</v>
      </c>
      <c r="I37" s="78" t="s">
        <v>50</v>
      </c>
      <c r="J37" s="37"/>
      <c r="K37" s="37"/>
      <c r="L37" s="37"/>
      <c r="M37" s="37">
        <v>521</v>
      </c>
      <c r="N37" s="42">
        <v>38343964.140000001</v>
      </c>
      <c r="O37" s="42">
        <v>25281700</v>
      </c>
      <c r="P37" s="42">
        <f>Q37-O37</f>
        <v>12678824.498599999</v>
      </c>
      <c r="Q37" s="109">
        <f>N37-R37</f>
        <v>37960524.498599999</v>
      </c>
      <c r="R37" s="42">
        <f>N37*1%</f>
        <v>383439.64140000002</v>
      </c>
      <c r="S37" s="42">
        <v>0</v>
      </c>
      <c r="T37" s="43">
        <v>0</v>
      </c>
      <c r="U37" s="43">
        <f>W37*66.5999998809%</f>
        <v>0</v>
      </c>
      <c r="V37" s="43">
        <f>W37-U37</f>
        <v>0</v>
      </c>
      <c r="W37" s="43">
        <f>T37-X37</f>
        <v>0</v>
      </c>
      <c r="X37" s="43">
        <f>T37*1%</f>
        <v>0</v>
      </c>
      <c r="Y37" s="43">
        <v>0</v>
      </c>
      <c r="Z37" s="43">
        <v>0</v>
      </c>
      <c r="AA37" s="42">
        <f>AC37*66.5999998809%</f>
        <v>0</v>
      </c>
      <c r="AB37" s="42">
        <f>AC37-AA37</f>
        <v>0</v>
      </c>
      <c r="AC37" s="42">
        <f>Z37-AD37</f>
        <v>0</v>
      </c>
      <c r="AD37" s="42">
        <f>Z37*1%</f>
        <v>0</v>
      </c>
      <c r="AE37" s="43">
        <v>0</v>
      </c>
      <c r="AG37" s="27"/>
    </row>
    <row r="38" spans="1:37" s="127" customFormat="1" ht="79.5" customHeight="1" x14ac:dyDescent="0.5">
      <c r="A38" s="120"/>
      <c r="B38" s="121" t="s">
        <v>51</v>
      </c>
      <c r="C38" s="120"/>
      <c r="D38" s="120"/>
      <c r="E38" s="120"/>
      <c r="F38" s="120"/>
      <c r="G38" s="120"/>
      <c r="H38" s="122"/>
      <c r="I38" s="123"/>
      <c r="J38" s="124"/>
      <c r="K38" s="124"/>
      <c r="L38" s="124"/>
      <c r="M38" s="124"/>
      <c r="N38" s="125">
        <f t="shared" ref="N38:AE38" si="19">N39</f>
        <v>0</v>
      </c>
      <c r="O38" s="125">
        <f t="shared" si="19"/>
        <v>0</v>
      </c>
      <c r="P38" s="125">
        <f t="shared" si="19"/>
        <v>0</v>
      </c>
      <c r="Q38" s="126">
        <f t="shared" si="19"/>
        <v>0</v>
      </c>
      <c r="R38" s="125">
        <f t="shared" si="19"/>
        <v>0</v>
      </c>
      <c r="S38" s="125">
        <f t="shared" si="19"/>
        <v>0</v>
      </c>
      <c r="T38" s="125">
        <f t="shared" si="19"/>
        <v>0</v>
      </c>
      <c r="U38" s="125">
        <f t="shared" si="19"/>
        <v>0</v>
      </c>
      <c r="V38" s="125">
        <f t="shared" si="19"/>
        <v>0</v>
      </c>
      <c r="W38" s="125">
        <f t="shared" si="19"/>
        <v>0</v>
      </c>
      <c r="X38" s="125">
        <f t="shared" si="19"/>
        <v>0</v>
      </c>
      <c r="Y38" s="125">
        <f t="shared" si="19"/>
        <v>0</v>
      </c>
      <c r="Z38" s="125">
        <f t="shared" si="19"/>
        <v>85000000</v>
      </c>
      <c r="AA38" s="125">
        <f t="shared" si="19"/>
        <v>56043899.899777345</v>
      </c>
      <c r="AB38" s="125">
        <f t="shared" si="19"/>
        <v>28106100.100222655</v>
      </c>
      <c r="AC38" s="125">
        <f t="shared" si="19"/>
        <v>84150000</v>
      </c>
      <c r="AD38" s="125">
        <f t="shared" si="19"/>
        <v>850000</v>
      </c>
      <c r="AE38" s="125">
        <f t="shared" si="19"/>
        <v>0</v>
      </c>
      <c r="AG38" s="128"/>
    </row>
    <row r="39" spans="1:37" s="138" customFormat="1" ht="162" customHeight="1" x14ac:dyDescent="0.35">
      <c r="A39" s="129"/>
      <c r="B39" s="130" t="s">
        <v>52</v>
      </c>
      <c r="C39" s="131"/>
      <c r="D39" s="120" t="s">
        <v>37</v>
      </c>
      <c r="E39" s="132"/>
      <c r="F39" s="132"/>
      <c r="G39" s="133"/>
      <c r="H39" s="122">
        <v>2027</v>
      </c>
      <c r="I39" s="123" t="s">
        <v>38</v>
      </c>
      <c r="J39" s="134"/>
      <c r="K39" s="134"/>
      <c r="L39" s="134"/>
      <c r="M39" s="134"/>
      <c r="N39" s="135">
        <v>0</v>
      </c>
      <c r="O39" s="135">
        <f>Q39*66.5999998809%</f>
        <v>0</v>
      </c>
      <c r="P39" s="135">
        <f>Q39-O39</f>
        <v>0</v>
      </c>
      <c r="Q39" s="136">
        <f>N39-R39</f>
        <v>0</v>
      </c>
      <c r="R39" s="135">
        <f>N39*1%</f>
        <v>0</v>
      </c>
      <c r="S39" s="135">
        <v>0</v>
      </c>
      <c r="T39" s="136">
        <v>0</v>
      </c>
      <c r="U39" s="136">
        <f>W39*66.5999998809%</f>
        <v>0</v>
      </c>
      <c r="V39" s="136">
        <f>W39-U39</f>
        <v>0</v>
      </c>
      <c r="W39" s="136">
        <f>T39-X39</f>
        <v>0</v>
      </c>
      <c r="X39" s="136">
        <f>T39*1%</f>
        <v>0</v>
      </c>
      <c r="Y39" s="136">
        <v>0</v>
      </c>
      <c r="Z39" s="137">
        <v>85000000</v>
      </c>
      <c r="AA39" s="135">
        <f>AC39*66.5999998809%</f>
        <v>56043899.899777345</v>
      </c>
      <c r="AB39" s="135">
        <f>AC39-AA39</f>
        <v>28106100.100222655</v>
      </c>
      <c r="AC39" s="135">
        <f>Z39-AD39</f>
        <v>84150000</v>
      </c>
      <c r="AD39" s="135">
        <f>Z39*1%</f>
        <v>850000</v>
      </c>
      <c r="AE39" s="136">
        <v>0</v>
      </c>
    </row>
    <row r="40" spans="1:37" s="39" customFormat="1" ht="87.75" customHeight="1" x14ac:dyDescent="0.5">
      <c r="A40" s="88"/>
      <c r="B40" s="80" t="s">
        <v>53</v>
      </c>
      <c r="C40" s="89"/>
      <c r="D40" s="89"/>
      <c r="E40" s="89"/>
      <c r="F40" s="89"/>
      <c r="G40" s="89"/>
      <c r="H40" s="89"/>
      <c r="I40" s="90"/>
      <c r="J40" s="37"/>
      <c r="K40" s="37"/>
      <c r="L40" s="37"/>
      <c r="M40" s="37"/>
      <c r="N40" s="38">
        <f t="shared" ref="N40:S40" si="20">N41</f>
        <v>15965456.41</v>
      </c>
      <c r="O40" s="38">
        <f t="shared" si="20"/>
        <v>10526600</v>
      </c>
      <c r="P40" s="38">
        <f t="shared" si="20"/>
        <v>5279201.845900001</v>
      </c>
      <c r="Q40" s="108">
        <f t="shared" si="20"/>
        <v>15805801.845900001</v>
      </c>
      <c r="R40" s="38">
        <f t="shared" si="20"/>
        <v>159654.56410000002</v>
      </c>
      <c r="S40" s="38">
        <f t="shared" si="20"/>
        <v>0</v>
      </c>
      <c r="T40" s="38">
        <f t="shared" ref="T40:AE40" si="21">T41+T42</f>
        <v>28585080</v>
      </c>
      <c r="U40" s="38">
        <f t="shared" si="21"/>
        <v>18847286.613495618</v>
      </c>
      <c r="V40" s="38">
        <f t="shared" si="21"/>
        <v>9451942.5865043812</v>
      </c>
      <c r="W40" s="38">
        <f t="shared" si="21"/>
        <v>28299229.199999999</v>
      </c>
      <c r="X40" s="38">
        <f t="shared" si="21"/>
        <v>285850.8</v>
      </c>
      <c r="Y40" s="38">
        <f t="shared" si="21"/>
        <v>0</v>
      </c>
      <c r="Z40" s="38">
        <f t="shared" si="21"/>
        <v>0</v>
      </c>
      <c r="AA40" s="38">
        <f t="shared" si="21"/>
        <v>0</v>
      </c>
      <c r="AB40" s="38">
        <f t="shared" si="21"/>
        <v>0</v>
      </c>
      <c r="AC40" s="38">
        <f t="shared" si="21"/>
        <v>0</v>
      </c>
      <c r="AD40" s="38">
        <f t="shared" si="21"/>
        <v>0</v>
      </c>
      <c r="AE40" s="38">
        <f t="shared" si="21"/>
        <v>0</v>
      </c>
      <c r="AG40" s="40"/>
      <c r="AK40" s="40"/>
    </row>
    <row r="41" spans="1:37" s="44" customFormat="1" ht="236.25" customHeight="1" x14ac:dyDescent="0.35">
      <c r="A41" s="75"/>
      <c r="B41" s="76" t="s">
        <v>54</v>
      </c>
      <c r="C41" s="77"/>
      <c r="D41" s="77" t="s">
        <v>31</v>
      </c>
      <c r="E41" s="77"/>
      <c r="F41" s="77"/>
      <c r="G41" s="77"/>
      <c r="H41" s="77">
        <v>2025</v>
      </c>
      <c r="I41" s="78" t="s">
        <v>32</v>
      </c>
      <c r="J41" s="37"/>
      <c r="K41" s="37"/>
      <c r="L41" s="37"/>
      <c r="M41" s="37"/>
      <c r="N41" s="42">
        <v>15965456.41</v>
      </c>
      <c r="O41" s="42">
        <v>10526600</v>
      </c>
      <c r="P41" s="42">
        <f>Q41-O41</f>
        <v>5279201.845900001</v>
      </c>
      <c r="Q41" s="109">
        <f>N41-R41</f>
        <v>15805801.845900001</v>
      </c>
      <c r="R41" s="42">
        <f>N41*1%</f>
        <v>159654.56410000002</v>
      </c>
      <c r="S41" s="42">
        <v>0</v>
      </c>
      <c r="T41" s="43">
        <v>0</v>
      </c>
      <c r="U41" s="43">
        <f>W41*66.5999998809%</f>
        <v>0</v>
      </c>
      <c r="V41" s="43">
        <f>W41-U41</f>
        <v>0</v>
      </c>
      <c r="W41" s="43">
        <f>T41-X41</f>
        <v>0</v>
      </c>
      <c r="X41" s="43">
        <f>T41*1%</f>
        <v>0</v>
      </c>
      <c r="Y41" s="43">
        <v>0</v>
      </c>
      <c r="Z41" s="43">
        <v>0</v>
      </c>
      <c r="AA41" s="43">
        <v>0</v>
      </c>
      <c r="AB41" s="43">
        <v>0</v>
      </c>
      <c r="AC41" s="43">
        <v>0</v>
      </c>
      <c r="AD41" s="43">
        <v>0</v>
      </c>
      <c r="AE41" s="43">
        <v>0</v>
      </c>
      <c r="AG41" s="27"/>
    </row>
    <row r="42" spans="1:37" s="44" customFormat="1" ht="146.25" customHeight="1" x14ac:dyDescent="0.35">
      <c r="A42" s="75"/>
      <c r="B42" s="76" t="s">
        <v>55</v>
      </c>
      <c r="C42" s="75"/>
      <c r="D42" s="77" t="s">
        <v>37</v>
      </c>
      <c r="E42" s="77"/>
      <c r="F42" s="77"/>
      <c r="G42" s="77"/>
      <c r="H42" s="77">
        <v>2026</v>
      </c>
      <c r="I42" s="78" t="s">
        <v>38</v>
      </c>
      <c r="J42" s="41"/>
      <c r="K42" s="41"/>
      <c r="L42" s="41"/>
      <c r="M42" s="37">
        <v>522</v>
      </c>
      <c r="N42" s="42">
        <v>0</v>
      </c>
      <c r="O42" s="42">
        <f>Q42*66.5999998809%</f>
        <v>0</v>
      </c>
      <c r="P42" s="42">
        <f>Q42-O42</f>
        <v>0</v>
      </c>
      <c r="Q42" s="42">
        <f>N42-R42</f>
        <v>0</v>
      </c>
      <c r="R42" s="42">
        <f>N42*1%</f>
        <v>0</v>
      </c>
      <c r="S42" s="42">
        <v>0</v>
      </c>
      <c r="T42" s="43">
        <v>28585080</v>
      </c>
      <c r="U42" s="43">
        <f>W42*66.5999998809%</f>
        <v>18847286.613495618</v>
      </c>
      <c r="V42" s="43">
        <f>W42-U42</f>
        <v>9451942.5865043812</v>
      </c>
      <c r="W42" s="43">
        <f>T42-X42</f>
        <v>28299229.199999999</v>
      </c>
      <c r="X42" s="43">
        <f>T42*1%</f>
        <v>285850.8</v>
      </c>
      <c r="Y42" s="43">
        <v>0</v>
      </c>
      <c r="Z42" s="43">
        <v>0</v>
      </c>
      <c r="AA42" s="42">
        <f>AC42*66.5999998809%</f>
        <v>0</v>
      </c>
      <c r="AB42" s="42">
        <f>AC42-AA42</f>
        <v>0</v>
      </c>
      <c r="AC42" s="42">
        <f>Z42-AD42</f>
        <v>0</v>
      </c>
      <c r="AD42" s="42">
        <f>Z42*1%</f>
        <v>0</v>
      </c>
      <c r="AE42" s="43">
        <v>0</v>
      </c>
      <c r="AG42" s="27"/>
    </row>
    <row r="43" spans="1:37" s="39" customFormat="1" ht="169.9" customHeight="1" x14ac:dyDescent="0.5">
      <c r="A43" s="81"/>
      <c r="B43" s="80" t="s">
        <v>56</v>
      </c>
      <c r="C43" s="85"/>
      <c r="D43" s="75"/>
      <c r="E43" s="82"/>
      <c r="F43" s="82"/>
      <c r="G43" s="83"/>
      <c r="H43" s="77"/>
      <c r="I43" s="86"/>
      <c r="J43" s="48"/>
      <c r="K43" s="48"/>
      <c r="L43" s="48"/>
      <c r="M43" s="48"/>
      <c r="N43" s="38">
        <f t="shared" ref="N43:S43" si="22">N44+N45</f>
        <v>16738619.140000001</v>
      </c>
      <c r="O43" s="38">
        <f t="shared" si="22"/>
        <v>10976400</v>
      </c>
      <c r="P43" s="38">
        <f t="shared" si="22"/>
        <v>5504734</v>
      </c>
      <c r="Q43" s="38">
        <f t="shared" si="22"/>
        <v>16481134</v>
      </c>
      <c r="R43" s="38">
        <f t="shared" si="22"/>
        <v>257485.14</v>
      </c>
      <c r="S43" s="38">
        <f t="shared" si="22"/>
        <v>0</v>
      </c>
      <c r="T43" s="38">
        <f t="shared" ref="T43:AE43" si="23">T45</f>
        <v>300000000</v>
      </c>
      <c r="U43" s="38">
        <f t="shared" si="23"/>
        <v>197801999.64627299</v>
      </c>
      <c r="V43" s="38">
        <f t="shared" si="23"/>
        <v>99198000.353727013</v>
      </c>
      <c r="W43" s="38">
        <f t="shared" si="23"/>
        <v>297000000</v>
      </c>
      <c r="X43" s="38">
        <f t="shared" si="23"/>
        <v>3000000</v>
      </c>
      <c r="Y43" s="38">
        <f t="shared" si="23"/>
        <v>0</v>
      </c>
      <c r="Z43" s="38">
        <f t="shared" si="23"/>
        <v>350000000</v>
      </c>
      <c r="AA43" s="38">
        <f t="shared" si="23"/>
        <v>230769000.67731848</v>
      </c>
      <c r="AB43" s="38">
        <f t="shared" si="23"/>
        <v>115730999.32268152</v>
      </c>
      <c r="AC43" s="38">
        <f t="shared" si="23"/>
        <v>346500000</v>
      </c>
      <c r="AD43" s="38">
        <f t="shared" si="23"/>
        <v>3500000</v>
      </c>
      <c r="AE43" s="38">
        <f t="shared" si="23"/>
        <v>0</v>
      </c>
    </row>
    <row r="44" spans="1:37" s="50" customFormat="1" ht="409.6" customHeight="1" x14ac:dyDescent="0.5">
      <c r="A44" s="91"/>
      <c r="B44" s="92" t="s">
        <v>114</v>
      </c>
      <c r="C44" s="93"/>
      <c r="D44" s="93"/>
      <c r="E44" s="91"/>
      <c r="F44" s="91"/>
      <c r="G44" s="91"/>
      <c r="H44" s="91"/>
      <c r="I44" s="93"/>
      <c r="J44" s="49"/>
      <c r="K44" s="49"/>
      <c r="L44" s="49"/>
      <c r="M44" s="49"/>
      <c r="N44" s="66">
        <v>16738619.140000001</v>
      </c>
      <c r="O44" s="66">
        <v>10976400</v>
      </c>
      <c r="P44" s="66">
        <v>5504734</v>
      </c>
      <c r="Q44" s="66">
        <f>N44-R44</f>
        <v>16481134</v>
      </c>
      <c r="R44" s="66">
        <v>257485.14</v>
      </c>
      <c r="S44" s="66">
        <v>0</v>
      </c>
      <c r="T44" s="66">
        <v>0</v>
      </c>
      <c r="U44" s="66">
        <v>0</v>
      </c>
      <c r="V44" s="66">
        <v>0</v>
      </c>
      <c r="W44" s="66">
        <v>0</v>
      </c>
      <c r="X44" s="66">
        <v>0</v>
      </c>
      <c r="Y44" s="66">
        <v>0</v>
      </c>
      <c r="Z44" s="66">
        <v>0</v>
      </c>
      <c r="AA44" s="66">
        <v>0</v>
      </c>
      <c r="AB44" s="66">
        <v>0</v>
      </c>
      <c r="AC44" s="66">
        <v>0</v>
      </c>
      <c r="AD44" s="66">
        <v>0</v>
      </c>
      <c r="AE44" s="66">
        <v>0</v>
      </c>
    </row>
    <row r="45" spans="1:37" s="6" customFormat="1" ht="233.1" customHeight="1" x14ac:dyDescent="0.35">
      <c r="A45" s="81"/>
      <c r="B45" s="76" t="s">
        <v>57</v>
      </c>
      <c r="C45" s="85"/>
      <c r="D45" s="75" t="s">
        <v>37</v>
      </c>
      <c r="E45" s="82"/>
      <c r="F45" s="82"/>
      <c r="G45" s="83"/>
      <c r="H45" s="78">
        <v>2027</v>
      </c>
      <c r="I45" s="86" t="s">
        <v>44</v>
      </c>
      <c r="J45" s="48"/>
      <c r="K45" s="48"/>
      <c r="L45" s="48"/>
      <c r="M45" s="48"/>
      <c r="N45" s="42">
        <v>0</v>
      </c>
      <c r="O45" s="42">
        <f>Q45*66.5999998809%</f>
        <v>0</v>
      </c>
      <c r="P45" s="42">
        <f>Q45-O45</f>
        <v>0</v>
      </c>
      <c r="Q45" s="42">
        <f>N45-R45</f>
        <v>0</v>
      </c>
      <c r="R45" s="42">
        <f>N45*1%</f>
        <v>0</v>
      </c>
      <c r="S45" s="42">
        <v>0</v>
      </c>
      <c r="T45" s="43">
        <v>300000000</v>
      </c>
      <c r="U45" s="43">
        <f>W45*66.5999998809%</f>
        <v>197801999.64627299</v>
      </c>
      <c r="V45" s="43">
        <f>W45-U45</f>
        <v>99198000.353727013</v>
      </c>
      <c r="W45" s="43">
        <f>T45-X45</f>
        <v>297000000</v>
      </c>
      <c r="X45" s="43">
        <f>T45*1%</f>
        <v>3000000</v>
      </c>
      <c r="Y45" s="43">
        <v>0</v>
      </c>
      <c r="Z45" s="47">
        <v>350000000</v>
      </c>
      <c r="AA45" s="42">
        <f>(AC45*66.5999998809%)+1.09</f>
        <v>230769000.67731848</v>
      </c>
      <c r="AB45" s="42">
        <f>AC45-AA45</f>
        <v>115730999.32268152</v>
      </c>
      <c r="AC45" s="42">
        <f>Z45-AD45</f>
        <v>346500000</v>
      </c>
      <c r="AD45" s="42">
        <f>Z45*1%</f>
        <v>3500000</v>
      </c>
      <c r="AE45" s="43">
        <v>0</v>
      </c>
    </row>
    <row r="46" spans="1:37" s="39" customFormat="1" ht="169.9" customHeight="1" x14ac:dyDescent="0.5">
      <c r="A46" s="81"/>
      <c r="B46" s="80" t="s">
        <v>119</v>
      </c>
      <c r="C46" s="85"/>
      <c r="D46" s="75"/>
      <c r="E46" s="82"/>
      <c r="F46" s="82"/>
      <c r="G46" s="83"/>
      <c r="H46" s="77"/>
      <c r="I46" s="86"/>
      <c r="J46" s="48"/>
      <c r="K46" s="48"/>
      <c r="L46" s="48"/>
      <c r="M46" s="48"/>
      <c r="N46" s="38">
        <f>N47</f>
        <v>1935500</v>
      </c>
      <c r="O46" s="38">
        <f t="shared" ref="O46:S46" si="24">O47</f>
        <v>1276100</v>
      </c>
      <c r="P46" s="38">
        <f t="shared" si="24"/>
        <v>640045</v>
      </c>
      <c r="Q46" s="38">
        <f t="shared" si="24"/>
        <v>1916145</v>
      </c>
      <c r="R46" s="38">
        <f t="shared" si="24"/>
        <v>19355</v>
      </c>
      <c r="S46" s="38">
        <f t="shared" si="24"/>
        <v>0</v>
      </c>
      <c r="T46" s="38">
        <f t="shared" ref="T46" si="25">T47</f>
        <v>0</v>
      </c>
      <c r="U46" s="38">
        <f t="shared" ref="U46" si="26">U47</f>
        <v>0</v>
      </c>
      <c r="V46" s="38">
        <f t="shared" ref="V46" si="27">V47</f>
        <v>0</v>
      </c>
      <c r="W46" s="38">
        <f t="shared" ref="W46" si="28">W47</f>
        <v>0</v>
      </c>
      <c r="X46" s="38">
        <f t="shared" ref="X46" si="29">X47</f>
        <v>0</v>
      </c>
      <c r="Y46" s="38">
        <f t="shared" ref="Y46:Z46" si="30">Y47</f>
        <v>0</v>
      </c>
      <c r="Z46" s="38">
        <f t="shared" si="30"/>
        <v>0</v>
      </c>
      <c r="AA46" s="38">
        <f t="shared" ref="AA46" si="31">AA47</f>
        <v>0</v>
      </c>
      <c r="AB46" s="38">
        <f t="shared" ref="AB46" si="32">AB47</f>
        <v>0</v>
      </c>
      <c r="AC46" s="38">
        <f t="shared" ref="AC46" si="33">AC47</f>
        <v>0</v>
      </c>
      <c r="AD46" s="38">
        <f t="shared" ref="AD46" si="34">AD47</f>
        <v>0</v>
      </c>
      <c r="AE46" s="38">
        <f t="shared" ref="AE46" si="35">AE47</f>
        <v>0</v>
      </c>
    </row>
    <row r="47" spans="1:37" s="50" customFormat="1" ht="290.10000000000002" customHeight="1" x14ac:dyDescent="0.5">
      <c r="A47" s="91"/>
      <c r="B47" s="107" t="s">
        <v>120</v>
      </c>
      <c r="C47" s="93"/>
      <c r="D47" s="93"/>
      <c r="E47" s="91"/>
      <c r="F47" s="91"/>
      <c r="G47" s="91"/>
      <c r="H47" s="91"/>
      <c r="I47" s="93"/>
      <c r="J47" s="49"/>
      <c r="K47" s="49"/>
      <c r="L47" s="49"/>
      <c r="M47" s="49"/>
      <c r="N47" s="110">
        <v>1935500</v>
      </c>
      <c r="O47" s="110">
        <v>1276100</v>
      </c>
      <c r="P47" s="110">
        <f>Q47-O47</f>
        <v>640045</v>
      </c>
      <c r="Q47" s="110">
        <f>N47-R47</f>
        <v>1916145</v>
      </c>
      <c r="R47" s="110">
        <f>N47*1%</f>
        <v>19355</v>
      </c>
      <c r="S47" s="66">
        <v>0</v>
      </c>
      <c r="T47" s="66">
        <v>0</v>
      </c>
      <c r="U47" s="66">
        <v>0</v>
      </c>
      <c r="V47" s="66">
        <v>0</v>
      </c>
      <c r="W47" s="66">
        <v>0</v>
      </c>
      <c r="X47" s="66">
        <v>0</v>
      </c>
      <c r="Y47" s="66">
        <v>0</v>
      </c>
      <c r="Z47" s="66">
        <v>0</v>
      </c>
      <c r="AA47" s="66">
        <v>0</v>
      </c>
      <c r="AB47" s="66">
        <v>0</v>
      </c>
      <c r="AC47" s="66">
        <v>0</v>
      </c>
      <c r="AD47" s="66">
        <v>0</v>
      </c>
      <c r="AE47" s="66">
        <v>0</v>
      </c>
    </row>
    <row r="48" spans="1:37" s="45" customFormat="1" ht="81.599999999999994" customHeight="1" x14ac:dyDescent="0.5">
      <c r="A48" s="75"/>
      <c r="B48" s="80" t="s">
        <v>58</v>
      </c>
      <c r="C48" s="75"/>
      <c r="D48" s="77"/>
      <c r="E48" s="77"/>
      <c r="F48" s="77"/>
      <c r="G48" s="77"/>
      <c r="H48" s="77"/>
      <c r="I48" s="78"/>
      <c r="J48" s="41"/>
      <c r="K48" s="41"/>
      <c r="L48" s="41"/>
      <c r="M48" s="37"/>
      <c r="N48" s="38">
        <f t="shared" ref="N48:AE48" si="36">N49+N50+N51</f>
        <v>35290844.219999999</v>
      </c>
      <c r="O48" s="38">
        <f t="shared" si="36"/>
        <v>23268500</v>
      </c>
      <c r="P48" s="38">
        <f>P49+P50+P51-0.01</f>
        <v>11669435.767799998</v>
      </c>
      <c r="Q48" s="38">
        <f>Q49+Q50+Q51-0.01</f>
        <v>34937935.767799996</v>
      </c>
      <c r="R48" s="38">
        <f>R49+R50+R51+0.01</f>
        <v>352908.4522</v>
      </c>
      <c r="S48" s="38">
        <f t="shared" si="36"/>
        <v>0</v>
      </c>
      <c r="T48" s="38">
        <f t="shared" si="36"/>
        <v>0</v>
      </c>
      <c r="U48" s="38">
        <f t="shared" si="36"/>
        <v>0</v>
      </c>
      <c r="V48" s="38">
        <f t="shared" si="36"/>
        <v>0</v>
      </c>
      <c r="W48" s="38">
        <f t="shared" si="36"/>
        <v>0</v>
      </c>
      <c r="X48" s="38">
        <f t="shared" si="36"/>
        <v>0</v>
      </c>
      <c r="Y48" s="38">
        <f t="shared" si="36"/>
        <v>0</v>
      </c>
      <c r="Z48" s="38">
        <f t="shared" si="36"/>
        <v>0</v>
      </c>
      <c r="AA48" s="38">
        <f t="shared" si="36"/>
        <v>0</v>
      </c>
      <c r="AB48" s="38">
        <f t="shared" si="36"/>
        <v>0</v>
      </c>
      <c r="AC48" s="38">
        <f t="shared" si="36"/>
        <v>0</v>
      </c>
      <c r="AD48" s="38">
        <f t="shared" si="36"/>
        <v>0</v>
      </c>
      <c r="AE48" s="38">
        <f t="shared" si="36"/>
        <v>0</v>
      </c>
      <c r="AG48" s="40"/>
    </row>
    <row r="49" spans="1:33" s="44" customFormat="1" ht="193.7" customHeight="1" x14ac:dyDescent="0.35">
      <c r="A49" s="75"/>
      <c r="B49" s="76" t="s">
        <v>111</v>
      </c>
      <c r="C49" s="77"/>
      <c r="D49" s="77" t="s">
        <v>37</v>
      </c>
      <c r="E49" s="77"/>
      <c r="F49" s="77"/>
      <c r="G49" s="77"/>
      <c r="H49" s="77">
        <v>2025</v>
      </c>
      <c r="I49" s="78" t="s">
        <v>38</v>
      </c>
      <c r="J49" s="37"/>
      <c r="K49" s="37"/>
      <c r="L49" s="37"/>
      <c r="M49" s="37">
        <v>522</v>
      </c>
      <c r="N49" s="42">
        <v>16053774.539999999</v>
      </c>
      <c r="O49" s="42">
        <v>10584800</v>
      </c>
      <c r="P49" s="42">
        <f>Q49-O49</f>
        <v>5308436.7945999987</v>
      </c>
      <c r="Q49" s="42">
        <f>N49-R49</f>
        <v>15893236.794599999</v>
      </c>
      <c r="R49" s="42">
        <f>N49*1%</f>
        <v>160537.74539999999</v>
      </c>
      <c r="S49" s="42">
        <v>0</v>
      </c>
      <c r="T49" s="43">
        <v>0</v>
      </c>
      <c r="U49" s="43">
        <f>W49*66.5999998809%</f>
        <v>0</v>
      </c>
      <c r="V49" s="43">
        <f>W49-U49</f>
        <v>0</v>
      </c>
      <c r="W49" s="43">
        <f>T49-X49</f>
        <v>0</v>
      </c>
      <c r="X49" s="43">
        <f>T49*1%</f>
        <v>0</v>
      </c>
      <c r="Y49" s="43">
        <v>0</v>
      </c>
      <c r="Z49" s="43">
        <v>0</v>
      </c>
      <c r="AA49" s="42">
        <f>AC49*66.5999998809%</f>
        <v>0</v>
      </c>
      <c r="AB49" s="42">
        <f>AC49-AA49</f>
        <v>0</v>
      </c>
      <c r="AC49" s="42">
        <f>Z49-AD49</f>
        <v>0</v>
      </c>
      <c r="AD49" s="42">
        <f>Z49*1%</f>
        <v>0</v>
      </c>
      <c r="AE49" s="43">
        <v>0</v>
      </c>
      <c r="AG49" s="27"/>
    </row>
    <row r="50" spans="1:33" s="44" customFormat="1" ht="193.7" customHeight="1" x14ac:dyDescent="0.35">
      <c r="A50" s="75"/>
      <c r="B50" s="76" t="s">
        <v>59</v>
      </c>
      <c r="C50" s="77"/>
      <c r="D50" s="77" t="s">
        <v>37</v>
      </c>
      <c r="E50" s="77"/>
      <c r="F50" s="77"/>
      <c r="G50" s="77"/>
      <c r="H50" s="77">
        <v>2025</v>
      </c>
      <c r="I50" s="77" t="s">
        <v>44</v>
      </c>
      <c r="J50" s="37"/>
      <c r="K50" s="37"/>
      <c r="L50" s="37"/>
      <c r="M50" s="37">
        <v>522</v>
      </c>
      <c r="N50" s="42">
        <v>7375475.9800000004</v>
      </c>
      <c r="O50" s="42">
        <v>4862900</v>
      </c>
      <c r="P50" s="42">
        <f>Q50-O50</f>
        <v>2438821.2202000003</v>
      </c>
      <c r="Q50" s="42">
        <f>N50-R50</f>
        <v>7301721.2202000003</v>
      </c>
      <c r="R50" s="42">
        <f>N50*1%</f>
        <v>73754.7598</v>
      </c>
      <c r="S50" s="42">
        <v>0</v>
      </c>
      <c r="T50" s="43">
        <v>0</v>
      </c>
      <c r="U50" s="43">
        <f>W50*66.5999998809%</f>
        <v>0</v>
      </c>
      <c r="V50" s="43">
        <f>W50-U50</f>
        <v>0</v>
      </c>
      <c r="W50" s="43">
        <f>T50-X50</f>
        <v>0</v>
      </c>
      <c r="X50" s="43">
        <f>T50*1%</f>
        <v>0</v>
      </c>
      <c r="Y50" s="43">
        <v>0</v>
      </c>
      <c r="Z50" s="43">
        <v>0</v>
      </c>
      <c r="AA50" s="42">
        <f>AC50*66.5999998809%</f>
        <v>0</v>
      </c>
      <c r="AB50" s="42">
        <f>AC50-AA50</f>
        <v>0</v>
      </c>
      <c r="AC50" s="42">
        <f>Z50-AD50</f>
        <v>0</v>
      </c>
      <c r="AD50" s="42">
        <f>Z50*1%</f>
        <v>0</v>
      </c>
      <c r="AE50" s="43">
        <v>0</v>
      </c>
      <c r="AG50" s="27"/>
    </row>
    <row r="51" spans="1:33" s="44" customFormat="1" ht="193.7" customHeight="1" x14ac:dyDescent="0.35">
      <c r="A51" s="75"/>
      <c r="B51" s="76" t="s">
        <v>112</v>
      </c>
      <c r="C51" s="77"/>
      <c r="D51" s="78" t="s">
        <v>60</v>
      </c>
      <c r="E51" s="77"/>
      <c r="F51" s="77"/>
      <c r="G51" s="77"/>
      <c r="H51" s="77">
        <v>2025</v>
      </c>
      <c r="I51" s="78" t="s">
        <v>38</v>
      </c>
      <c r="J51" s="37"/>
      <c r="K51" s="37"/>
      <c r="L51" s="37"/>
      <c r="M51" s="37">
        <v>522</v>
      </c>
      <c r="N51" s="42">
        <v>11861593.699999999</v>
      </c>
      <c r="O51" s="42">
        <v>7820800</v>
      </c>
      <c r="P51" s="42">
        <f>Q51-O51</f>
        <v>3922177.7629999984</v>
      </c>
      <c r="Q51" s="109">
        <f>N51-R51</f>
        <v>11742977.762999998</v>
      </c>
      <c r="R51" s="42">
        <f>N51*1%</f>
        <v>118615.93699999999</v>
      </c>
      <c r="S51" s="42">
        <v>0</v>
      </c>
      <c r="T51" s="43">
        <v>0</v>
      </c>
      <c r="U51" s="43">
        <f>W51*66.5999998809%</f>
        <v>0</v>
      </c>
      <c r="V51" s="43">
        <f>W51-U51</f>
        <v>0</v>
      </c>
      <c r="W51" s="43">
        <f>T51-X51</f>
        <v>0</v>
      </c>
      <c r="X51" s="43">
        <f>T51*1%</f>
        <v>0</v>
      </c>
      <c r="Y51" s="43">
        <v>0</v>
      </c>
      <c r="Z51" s="43">
        <v>0</v>
      </c>
      <c r="AA51" s="42">
        <f>AC51*66.5999998809%</f>
        <v>0</v>
      </c>
      <c r="AB51" s="42">
        <f>AC51-AA51</f>
        <v>0</v>
      </c>
      <c r="AC51" s="42">
        <f>Z51-AD51</f>
        <v>0</v>
      </c>
      <c r="AD51" s="42">
        <f>Z51*1%</f>
        <v>0</v>
      </c>
      <c r="AE51" s="43">
        <v>0</v>
      </c>
      <c r="AG51" s="27"/>
    </row>
    <row r="52" spans="1:33" s="45" customFormat="1" ht="84.2" customHeight="1" x14ac:dyDescent="0.5">
      <c r="A52" s="75"/>
      <c r="B52" s="80" t="s">
        <v>124</v>
      </c>
      <c r="C52" s="75"/>
      <c r="D52" s="75"/>
      <c r="E52" s="75"/>
      <c r="F52" s="75"/>
      <c r="G52" s="75"/>
      <c r="H52" s="77"/>
      <c r="I52" s="86"/>
      <c r="J52" s="41"/>
      <c r="K52" s="41"/>
      <c r="L52" s="41"/>
      <c r="M52" s="41"/>
      <c r="N52" s="38">
        <f t="shared" ref="N52:AE52" si="37">N53</f>
        <v>17400383.75</v>
      </c>
      <c r="O52" s="38">
        <f t="shared" si="37"/>
        <v>11472700</v>
      </c>
      <c r="P52" s="38">
        <f t="shared" si="37"/>
        <v>5753679.9125000015</v>
      </c>
      <c r="Q52" s="108">
        <f t="shared" si="37"/>
        <v>17226379.912500001</v>
      </c>
      <c r="R52" s="38">
        <f t="shared" si="37"/>
        <v>174003.83749999999</v>
      </c>
      <c r="S52" s="38">
        <f t="shared" si="37"/>
        <v>0</v>
      </c>
      <c r="T52" s="38">
        <f t="shared" si="37"/>
        <v>0</v>
      </c>
      <c r="U52" s="38">
        <f t="shared" si="37"/>
        <v>0</v>
      </c>
      <c r="V52" s="38">
        <f t="shared" si="37"/>
        <v>0</v>
      </c>
      <c r="W52" s="38">
        <f t="shared" si="37"/>
        <v>0</v>
      </c>
      <c r="X52" s="38">
        <f t="shared" si="37"/>
        <v>0</v>
      </c>
      <c r="Y52" s="38">
        <f t="shared" si="37"/>
        <v>0</v>
      </c>
      <c r="Z52" s="38">
        <f t="shared" si="37"/>
        <v>0</v>
      </c>
      <c r="AA52" s="38">
        <f t="shared" si="37"/>
        <v>0</v>
      </c>
      <c r="AB52" s="38">
        <f t="shared" si="37"/>
        <v>0</v>
      </c>
      <c r="AC52" s="38">
        <f t="shared" si="37"/>
        <v>0</v>
      </c>
      <c r="AD52" s="38">
        <f t="shared" si="37"/>
        <v>0</v>
      </c>
      <c r="AE52" s="38">
        <f t="shared" si="37"/>
        <v>0</v>
      </c>
      <c r="AG52" s="40"/>
    </row>
    <row r="53" spans="1:33" s="6" customFormat="1" ht="382.9" customHeight="1" x14ac:dyDescent="0.35">
      <c r="A53" s="81"/>
      <c r="B53" s="76" t="s">
        <v>113</v>
      </c>
      <c r="C53" s="85"/>
      <c r="D53" s="75" t="s">
        <v>37</v>
      </c>
      <c r="E53" s="82"/>
      <c r="F53" s="82"/>
      <c r="G53" s="83"/>
      <c r="H53" s="77">
        <v>2027</v>
      </c>
      <c r="I53" s="86" t="s">
        <v>38</v>
      </c>
      <c r="J53" s="48"/>
      <c r="K53" s="48"/>
      <c r="L53" s="48"/>
      <c r="M53" s="48"/>
      <c r="N53" s="42">
        <v>17400383.75</v>
      </c>
      <c r="O53" s="42">
        <v>11472700</v>
      </c>
      <c r="P53" s="42">
        <f>Q53-O53</f>
        <v>5753679.9125000015</v>
      </c>
      <c r="Q53" s="109">
        <f>N53-R53</f>
        <v>17226379.912500001</v>
      </c>
      <c r="R53" s="42">
        <f>N53*1%</f>
        <v>174003.83749999999</v>
      </c>
      <c r="S53" s="42">
        <v>0</v>
      </c>
      <c r="T53" s="43">
        <v>0</v>
      </c>
      <c r="U53" s="43">
        <f>W53*66.5999998809%</f>
        <v>0</v>
      </c>
      <c r="V53" s="43">
        <f>W53-U53</f>
        <v>0</v>
      </c>
      <c r="W53" s="43">
        <f>T53-X53</f>
        <v>0</v>
      </c>
      <c r="X53" s="43">
        <f>T53*1%</f>
        <v>0</v>
      </c>
      <c r="Y53" s="43">
        <v>0</v>
      </c>
      <c r="Z53" s="47">
        <v>0</v>
      </c>
      <c r="AA53" s="42">
        <f>AC53*66.5999998809%</f>
        <v>0</v>
      </c>
      <c r="AB53" s="42">
        <f>AC53-AA53</f>
        <v>0</v>
      </c>
      <c r="AC53" s="42">
        <f>Z53-AD53</f>
        <v>0</v>
      </c>
      <c r="AD53" s="42">
        <f>Z53*1%</f>
        <v>0</v>
      </c>
      <c r="AE53" s="43">
        <v>0</v>
      </c>
    </row>
    <row r="54" spans="1:33" s="45" customFormat="1" ht="149.44999999999999" customHeight="1" x14ac:dyDescent="0.5">
      <c r="A54" s="75"/>
      <c r="B54" s="80" t="s">
        <v>61</v>
      </c>
      <c r="C54" s="75"/>
      <c r="D54" s="75"/>
      <c r="E54" s="75"/>
      <c r="F54" s="75"/>
      <c r="G54" s="75"/>
      <c r="H54" s="77"/>
      <c r="I54" s="86"/>
      <c r="J54" s="41"/>
      <c r="K54" s="41"/>
      <c r="L54" s="41"/>
      <c r="M54" s="41"/>
      <c r="N54" s="38">
        <f t="shared" ref="N54:AE54" si="38">N55</f>
        <v>10340140.859999999</v>
      </c>
      <c r="O54" s="38">
        <f t="shared" si="38"/>
        <v>6817600</v>
      </c>
      <c r="P54" s="38">
        <f t="shared" si="38"/>
        <v>3419139.4513999987</v>
      </c>
      <c r="Q54" s="108">
        <f t="shared" si="38"/>
        <v>10236739.451399999</v>
      </c>
      <c r="R54" s="38">
        <f t="shared" si="38"/>
        <v>103401.4086</v>
      </c>
      <c r="S54" s="38">
        <f t="shared" si="38"/>
        <v>0</v>
      </c>
      <c r="T54" s="38">
        <f t="shared" si="38"/>
        <v>0</v>
      </c>
      <c r="U54" s="38">
        <f t="shared" si="38"/>
        <v>0</v>
      </c>
      <c r="V54" s="38">
        <f t="shared" si="38"/>
        <v>0</v>
      </c>
      <c r="W54" s="38">
        <f t="shared" si="38"/>
        <v>0</v>
      </c>
      <c r="X54" s="38">
        <f t="shared" si="38"/>
        <v>0</v>
      </c>
      <c r="Y54" s="38">
        <f t="shared" si="38"/>
        <v>0</v>
      </c>
      <c r="Z54" s="38">
        <f t="shared" si="38"/>
        <v>0</v>
      </c>
      <c r="AA54" s="38">
        <f t="shared" si="38"/>
        <v>0</v>
      </c>
      <c r="AB54" s="38">
        <f t="shared" si="38"/>
        <v>0</v>
      </c>
      <c r="AC54" s="38">
        <f t="shared" si="38"/>
        <v>0</v>
      </c>
      <c r="AD54" s="38">
        <f t="shared" si="38"/>
        <v>0</v>
      </c>
      <c r="AE54" s="38">
        <f t="shared" si="38"/>
        <v>0</v>
      </c>
      <c r="AG54" s="40"/>
    </row>
    <row r="55" spans="1:33" s="6" customFormat="1" ht="328.7" customHeight="1" x14ac:dyDescent="0.35">
      <c r="A55" s="81"/>
      <c r="B55" s="76" t="s">
        <v>62</v>
      </c>
      <c r="C55" s="85"/>
      <c r="D55" s="75" t="s">
        <v>37</v>
      </c>
      <c r="E55" s="82"/>
      <c r="F55" s="82"/>
      <c r="G55" s="83"/>
      <c r="H55" s="77">
        <v>2027</v>
      </c>
      <c r="I55" s="86" t="s">
        <v>38</v>
      </c>
      <c r="J55" s="48"/>
      <c r="K55" s="48"/>
      <c r="L55" s="48"/>
      <c r="M55" s="48"/>
      <c r="N55" s="42">
        <v>10340140.859999999</v>
      </c>
      <c r="O55" s="42">
        <v>6817600</v>
      </c>
      <c r="P55" s="42">
        <f>Q55-O55</f>
        <v>3419139.4513999987</v>
      </c>
      <c r="Q55" s="109">
        <f>N55-R55</f>
        <v>10236739.451399999</v>
      </c>
      <c r="R55" s="42">
        <f>N55*1%</f>
        <v>103401.4086</v>
      </c>
      <c r="S55" s="42">
        <v>0</v>
      </c>
      <c r="T55" s="43">
        <v>0</v>
      </c>
      <c r="U55" s="43">
        <f>W55*66.5999998809%</f>
        <v>0</v>
      </c>
      <c r="V55" s="43">
        <f>W55-U55</f>
        <v>0</v>
      </c>
      <c r="W55" s="43">
        <f>T55-X55</f>
        <v>0</v>
      </c>
      <c r="X55" s="43">
        <f>T55*1%</f>
        <v>0</v>
      </c>
      <c r="Y55" s="43">
        <v>0</v>
      </c>
      <c r="Z55" s="47">
        <v>0</v>
      </c>
      <c r="AA55" s="42">
        <v>0</v>
      </c>
      <c r="AB55" s="42">
        <f>AC55-AA55</f>
        <v>0</v>
      </c>
      <c r="AC55" s="42">
        <f>Z55-AD55</f>
        <v>0</v>
      </c>
      <c r="AD55" s="42">
        <f>Z55*1%</f>
        <v>0</v>
      </c>
      <c r="AE55" s="43">
        <v>0</v>
      </c>
    </row>
    <row r="56" spans="1:33" s="45" customFormat="1" ht="134.44999999999999" customHeight="1" x14ac:dyDescent="0.5">
      <c r="A56" s="75"/>
      <c r="B56" s="80" t="s">
        <v>63</v>
      </c>
      <c r="C56" s="75"/>
      <c r="D56" s="77"/>
      <c r="E56" s="77"/>
      <c r="F56" s="77"/>
      <c r="G56" s="77"/>
      <c r="H56" s="77"/>
      <c r="I56" s="78"/>
      <c r="J56" s="41"/>
      <c r="K56" s="41"/>
      <c r="L56" s="41"/>
      <c r="M56" s="37"/>
      <c r="N56" s="38">
        <f t="shared" ref="N56:S56" si="39">N57+N58+N59+N60</f>
        <v>42995860.390000001</v>
      </c>
      <c r="O56" s="38">
        <f t="shared" si="39"/>
        <v>28348700</v>
      </c>
      <c r="P56" s="38">
        <f t="shared" si="39"/>
        <v>14217201.786099998</v>
      </c>
      <c r="Q56" s="108">
        <f t="shared" si="39"/>
        <v>42565901.7861</v>
      </c>
      <c r="R56" s="38">
        <f t="shared" si="39"/>
        <v>429958.60389999999</v>
      </c>
      <c r="S56" s="38">
        <f t="shared" si="39"/>
        <v>0</v>
      </c>
      <c r="T56" s="38">
        <f t="shared" ref="T56:AE56" si="40">T57+T58+T59</f>
        <v>0</v>
      </c>
      <c r="U56" s="38">
        <f t="shared" si="40"/>
        <v>0</v>
      </c>
      <c r="V56" s="38">
        <f t="shared" si="40"/>
        <v>0</v>
      </c>
      <c r="W56" s="38">
        <f t="shared" si="40"/>
        <v>0</v>
      </c>
      <c r="X56" s="38">
        <f t="shared" si="40"/>
        <v>0</v>
      </c>
      <c r="Y56" s="38">
        <f t="shared" si="40"/>
        <v>0</v>
      </c>
      <c r="Z56" s="38">
        <f t="shared" si="40"/>
        <v>0</v>
      </c>
      <c r="AA56" s="38">
        <f t="shared" si="40"/>
        <v>0</v>
      </c>
      <c r="AB56" s="38">
        <f t="shared" si="40"/>
        <v>0</v>
      </c>
      <c r="AC56" s="38">
        <f t="shared" si="40"/>
        <v>0</v>
      </c>
      <c r="AD56" s="38">
        <f t="shared" si="40"/>
        <v>0</v>
      </c>
      <c r="AE56" s="38">
        <f t="shared" si="40"/>
        <v>0</v>
      </c>
      <c r="AG56" s="40"/>
    </row>
    <row r="57" spans="1:33" s="44" customFormat="1" ht="264.2" customHeight="1" x14ac:dyDescent="0.35">
      <c r="A57" s="75"/>
      <c r="B57" s="84" t="s">
        <v>64</v>
      </c>
      <c r="C57" s="77"/>
      <c r="D57" s="77"/>
      <c r="E57" s="77"/>
      <c r="F57" s="77"/>
      <c r="G57" s="77"/>
      <c r="H57" s="77"/>
      <c r="I57" s="78"/>
      <c r="J57" s="51"/>
      <c r="K57" s="51"/>
      <c r="L57" s="51"/>
      <c r="M57" s="51"/>
      <c r="N57" s="43">
        <v>4266533.04</v>
      </c>
      <c r="O57" s="43">
        <v>2813000</v>
      </c>
      <c r="P57" s="42">
        <f>Q57-O57</f>
        <v>1410867.7095999997</v>
      </c>
      <c r="Q57" s="42">
        <f>N57-R57</f>
        <v>4223867.7095999997</v>
      </c>
      <c r="R57" s="42">
        <f>N57*1%</f>
        <v>42665.330399999999</v>
      </c>
      <c r="S57" s="42">
        <v>0</v>
      </c>
      <c r="T57" s="43">
        <v>0</v>
      </c>
      <c r="U57" s="43">
        <f>W57*66.5999998809%</f>
        <v>0</v>
      </c>
      <c r="V57" s="43">
        <f>W57-U57</f>
        <v>0</v>
      </c>
      <c r="W57" s="43">
        <f>T57-X57</f>
        <v>0</v>
      </c>
      <c r="X57" s="43">
        <f>T57*1%</f>
        <v>0</v>
      </c>
      <c r="Y57" s="43">
        <v>0</v>
      </c>
      <c r="Z57" s="43">
        <v>0</v>
      </c>
      <c r="AA57" s="42">
        <f>AC57*66.5999998809%</f>
        <v>0</v>
      </c>
      <c r="AB57" s="42">
        <f>AC57-AA57</f>
        <v>0</v>
      </c>
      <c r="AC57" s="42">
        <f>Z57-AD57</f>
        <v>0</v>
      </c>
      <c r="AD57" s="42">
        <f>Z57*1%</f>
        <v>0</v>
      </c>
      <c r="AE57" s="43">
        <v>0</v>
      </c>
      <c r="AG57" s="27"/>
    </row>
    <row r="58" spans="1:33" s="44" customFormat="1" ht="264.2" customHeight="1" x14ac:dyDescent="0.35">
      <c r="A58" s="75"/>
      <c r="B58" s="84" t="s">
        <v>65</v>
      </c>
      <c r="C58" s="77"/>
      <c r="D58" s="77"/>
      <c r="E58" s="77"/>
      <c r="F58" s="77"/>
      <c r="G58" s="77"/>
      <c r="H58" s="77"/>
      <c r="I58" s="77"/>
      <c r="J58" s="51"/>
      <c r="K58" s="51"/>
      <c r="L58" s="51"/>
      <c r="M58" s="51"/>
      <c r="N58" s="43">
        <v>4168934.27</v>
      </c>
      <c r="O58" s="43">
        <v>2748700</v>
      </c>
      <c r="P58" s="42">
        <f>Q58-O58</f>
        <v>1378544.9273000001</v>
      </c>
      <c r="Q58" s="42">
        <f>N58-R58</f>
        <v>4127244.9273000001</v>
      </c>
      <c r="R58" s="42">
        <f>N58*1%</f>
        <v>41689.342700000001</v>
      </c>
      <c r="S58" s="42">
        <v>0</v>
      </c>
      <c r="T58" s="43">
        <v>0</v>
      </c>
      <c r="U58" s="43">
        <f>W58*66.5999998809%</f>
        <v>0</v>
      </c>
      <c r="V58" s="43">
        <f>W58-U58</f>
        <v>0</v>
      </c>
      <c r="W58" s="43">
        <f>T58-X58</f>
        <v>0</v>
      </c>
      <c r="X58" s="43">
        <f>T58*1%</f>
        <v>0</v>
      </c>
      <c r="Y58" s="43">
        <v>0</v>
      </c>
      <c r="Z58" s="43">
        <v>0</v>
      </c>
      <c r="AA58" s="42">
        <f>AC58*66.5999998809%</f>
        <v>0</v>
      </c>
      <c r="AB58" s="42">
        <f>AC58-AA58</f>
        <v>0</v>
      </c>
      <c r="AC58" s="42">
        <f>Z58-AD58</f>
        <v>0</v>
      </c>
      <c r="AD58" s="42">
        <f>Z58*1%</f>
        <v>0</v>
      </c>
      <c r="AE58" s="43">
        <v>0</v>
      </c>
      <c r="AG58" s="27"/>
    </row>
    <row r="59" spans="1:33" s="44" customFormat="1" ht="264.2" customHeight="1" x14ac:dyDescent="0.35">
      <c r="A59" s="75"/>
      <c r="B59" s="84" t="s">
        <v>66</v>
      </c>
      <c r="C59" s="77"/>
      <c r="D59" s="78"/>
      <c r="E59" s="77"/>
      <c r="F59" s="77"/>
      <c r="G59" s="77"/>
      <c r="H59" s="77"/>
      <c r="I59" s="78"/>
      <c r="J59" s="51"/>
      <c r="K59" s="51"/>
      <c r="L59" s="51"/>
      <c r="M59" s="51"/>
      <c r="N59" s="43">
        <v>4367710.29</v>
      </c>
      <c r="O59" s="43">
        <v>2879800</v>
      </c>
      <c r="P59" s="42">
        <f>Q59-O59</f>
        <v>1444233.1870999997</v>
      </c>
      <c r="Q59" s="42">
        <f>N59-R59</f>
        <v>4324033.1870999997</v>
      </c>
      <c r="R59" s="42">
        <f>N59*1%</f>
        <v>43677.102899999998</v>
      </c>
      <c r="S59" s="42">
        <v>0</v>
      </c>
      <c r="T59" s="43">
        <v>0</v>
      </c>
      <c r="U59" s="43">
        <f>W59*66.5999998809%</f>
        <v>0</v>
      </c>
      <c r="V59" s="43">
        <f>W59-U59</f>
        <v>0</v>
      </c>
      <c r="W59" s="43">
        <f>T59-X59</f>
        <v>0</v>
      </c>
      <c r="X59" s="43">
        <f>T59*1%</f>
        <v>0</v>
      </c>
      <c r="Y59" s="43">
        <v>0</v>
      </c>
      <c r="Z59" s="43">
        <v>0</v>
      </c>
      <c r="AA59" s="42">
        <f>AC59*66.5999998809%</f>
        <v>0</v>
      </c>
      <c r="AB59" s="42">
        <f>AC59-AA59</f>
        <v>0</v>
      </c>
      <c r="AC59" s="42">
        <f>Z59-AD59</f>
        <v>0</v>
      </c>
      <c r="AD59" s="42">
        <f>Z59*1%</f>
        <v>0</v>
      </c>
      <c r="AE59" s="43">
        <v>0</v>
      </c>
      <c r="AG59" s="27"/>
    </row>
    <row r="60" spans="1:33" s="44" customFormat="1" ht="409.6" customHeight="1" x14ac:dyDescent="0.35">
      <c r="A60" s="75"/>
      <c r="B60" s="94" t="s">
        <v>67</v>
      </c>
      <c r="C60" s="77"/>
      <c r="D60" s="78"/>
      <c r="E60" s="77"/>
      <c r="F60" s="77"/>
      <c r="G60" s="77"/>
      <c r="H60" s="77"/>
      <c r="I60" s="78"/>
      <c r="J60" s="51"/>
      <c r="K60" s="51"/>
      <c r="L60" s="51"/>
      <c r="M60" s="51"/>
      <c r="N60" s="43">
        <v>30192682.789999999</v>
      </c>
      <c r="O60" s="43">
        <v>19907200</v>
      </c>
      <c r="P60" s="42">
        <f>Q60-O60</f>
        <v>9983555.9620999992</v>
      </c>
      <c r="Q60" s="42">
        <f>N60-R60</f>
        <v>29890755.962099999</v>
      </c>
      <c r="R60" s="42">
        <f>N60*1%</f>
        <v>301926.82789999997</v>
      </c>
      <c r="S60" s="42">
        <v>0</v>
      </c>
      <c r="T60" s="43">
        <v>0</v>
      </c>
      <c r="U60" s="43">
        <v>0</v>
      </c>
      <c r="V60" s="43">
        <f>W60-U60</f>
        <v>0</v>
      </c>
      <c r="W60" s="43">
        <f>T60-X60</f>
        <v>0</v>
      </c>
      <c r="X60" s="43">
        <f>T60*1%</f>
        <v>0</v>
      </c>
      <c r="Y60" s="43">
        <v>0</v>
      </c>
      <c r="Z60" s="43">
        <v>0</v>
      </c>
      <c r="AA60" s="42">
        <v>0</v>
      </c>
      <c r="AB60" s="42">
        <f>AC60-AA60</f>
        <v>0</v>
      </c>
      <c r="AC60" s="42">
        <f>Z60-AD60</f>
        <v>0</v>
      </c>
      <c r="AD60" s="42">
        <f>Z60*1%</f>
        <v>0</v>
      </c>
      <c r="AE60" s="43">
        <v>0</v>
      </c>
      <c r="AG60" s="27"/>
    </row>
    <row r="61" spans="1:33" s="39" customFormat="1" ht="99.75" customHeight="1" x14ac:dyDescent="0.5">
      <c r="A61" s="81"/>
      <c r="B61" s="80" t="s">
        <v>68</v>
      </c>
      <c r="C61" s="85"/>
      <c r="D61" s="75"/>
      <c r="E61" s="82"/>
      <c r="F61" s="82"/>
      <c r="G61" s="83"/>
      <c r="H61" s="78"/>
      <c r="I61" s="86"/>
      <c r="J61" s="48"/>
      <c r="K61" s="48"/>
      <c r="L61" s="48"/>
      <c r="M61" s="48"/>
      <c r="N61" s="38">
        <f t="shared" ref="N61:AE61" si="41">N62+N63</f>
        <v>0</v>
      </c>
      <c r="O61" s="38">
        <f t="shared" si="41"/>
        <v>0</v>
      </c>
      <c r="P61" s="38">
        <f t="shared" si="41"/>
        <v>0</v>
      </c>
      <c r="Q61" s="38">
        <f t="shared" si="41"/>
        <v>0</v>
      </c>
      <c r="R61" s="38">
        <f t="shared" si="41"/>
        <v>0</v>
      </c>
      <c r="S61" s="38">
        <f t="shared" si="41"/>
        <v>0</v>
      </c>
      <c r="T61" s="38">
        <f t="shared" si="41"/>
        <v>0</v>
      </c>
      <c r="U61" s="38">
        <f t="shared" si="41"/>
        <v>0</v>
      </c>
      <c r="V61" s="38">
        <f t="shared" si="41"/>
        <v>0</v>
      </c>
      <c r="W61" s="38">
        <f t="shared" si="41"/>
        <v>0</v>
      </c>
      <c r="X61" s="38">
        <f t="shared" si="41"/>
        <v>0</v>
      </c>
      <c r="Y61" s="38">
        <f t="shared" si="41"/>
        <v>0</v>
      </c>
      <c r="Z61" s="38">
        <f t="shared" si="41"/>
        <v>90000000</v>
      </c>
      <c r="AA61" s="38">
        <f t="shared" si="41"/>
        <v>59340599.893881895</v>
      </c>
      <c r="AB61" s="38">
        <f t="shared" si="41"/>
        <v>29759400.106118105</v>
      </c>
      <c r="AC61" s="38">
        <f t="shared" si="41"/>
        <v>89100000</v>
      </c>
      <c r="AD61" s="38">
        <f t="shared" si="41"/>
        <v>900000</v>
      </c>
      <c r="AE61" s="38">
        <f t="shared" si="41"/>
        <v>0</v>
      </c>
    </row>
    <row r="62" spans="1:33" s="6" customFormat="1" ht="171.2" customHeight="1" x14ac:dyDescent="0.35">
      <c r="A62" s="81"/>
      <c r="B62" s="76" t="s">
        <v>69</v>
      </c>
      <c r="C62" s="85"/>
      <c r="D62" s="75" t="s">
        <v>37</v>
      </c>
      <c r="E62" s="82"/>
      <c r="F62" s="82"/>
      <c r="G62" s="83"/>
      <c r="H62" s="78">
        <v>2027</v>
      </c>
      <c r="I62" s="86" t="s">
        <v>44</v>
      </c>
      <c r="J62" s="48"/>
      <c r="K62" s="48"/>
      <c r="L62" s="48"/>
      <c r="M62" s="48"/>
      <c r="N62" s="42">
        <v>0</v>
      </c>
      <c r="O62" s="42">
        <v>0</v>
      </c>
      <c r="P62" s="42">
        <v>0</v>
      </c>
      <c r="Q62" s="42">
        <f>N62-R62</f>
        <v>0</v>
      </c>
      <c r="R62" s="42">
        <v>0</v>
      </c>
      <c r="S62" s="42">
        <v>0</v>
      </c>
      <c r="T62" s="43">
        <v>0</v>
      </c>
      <c r="U62" s="43">
        <v>0</v>
      </c>
      <c r="V62" s="43">
        <v>0</v>
      </c>
      <c r="W62" s="43">
        <v>0</v>
      </c>
      <c r="X62" s="43">
        <v>0</v>
      </c>
      <c r="Y62" s="43">
        <v>0</v>
      </c>
      <c r="Z62" s="47">
        <v>45000000</v>
      </c>
      <c r="AA62" s="42">
        <f>AC62*66.5999998809%</f>
        <v>29670299.946940947</v>
      </c>
      <c r="AB62" s="42">
        <f>AC62-AA62</f>
        <v>14879700.053059053</v>
      </c>
      <c r="AC62" s="42">
        <f>Z62-AD62</f>
        <v>44550000</v>
      </c>
      <c r="AD62" s="42">
        <f>Z62*1%</f>
        <v>450000</v>
      </c>
      <c r="AE62" s="43">
        <v>0</v>
      </c>
    </row>
    <row r="63" spans="1:33" s="6" customFormat="1" ht="171.2" customHeight="1" x14ac:dyDescent="0.35">
      <c r="A63" s="81"/>
      <c r="B63" s="76" t="s">
        <v>70</v>
      </c>
      <c r="C63" s="85"/>
      <c r="D63" s="75" t="s">
        <v>37</v>
      </c>
      <c r="E63" s="82"/>
      <c r="F63" s="82"/>
      <c r="G63" s="83"/>
      <c r="H63" s="78">
        <v>2027</v>
      </c>
      <c r="I63" s="86" t="s">
        <v>44</v>
      </c>
      <c r="J63" s="48"/>
      <c r="K63" s="48"/>
      <c r="L63" s="48"/>
      <c r="M63" s="48"/>
      <c r="N63" s="42">
        <v>0</v>
      </c>
      <c r="O63" s="42">
        <f>L63-P63</f>
        <v>0</v>
      </c>
      <c r="P63" s="42">
        <v>0</v>
      </c>
      <c r="Q63" s="42">
        <v>0</v>
      </c>
      <c r="R63" s="42">
        <f>O63-S63</f>
        <v>0</v>
      </c>
      <c r="S63" s="42">
        <f>P63-T63</f>
        <v>0</v>
      </c>
      <c r="T63" s="43">
        <f>Q63-U63</f>
        <v>0</v>
      </c>
      <c r="U63" s="43">
        <v>0</v>
      </c>
      <c r="V63" s="43">
        <f>S63-W63</f>
        <v>0</v>
      </c>
      <c r="W63" s="43">
        <v>0</v>
      </c>
      <c r="X63" s="43">
        <v>0</v>
      </c>
      <c r="Y63" s="43">
        <v>0</v>
      </c>
      <c r="Z63" s="47">
        <v>45000000</v>
      </c>
      <c r="AA63" s="42">
        <f>AC63*66.5999998809%</f>
        <v>29670299.946940947</v>
      </c>
      <c r="AB63" s="42">
        <f>AC63-AA63</f>
        <v>14879700.053059053</v>
      </c>
      <c r="AC63" s="42">
        <f>Z63-AD63</f>
        <v>44550000</v>
      </c>
      <c r="AD63" s="42">
        <f>Z63*1%</f>
        <v>450000</v>
      </c>
      <c r="AE63" s="43">
        <v>0</v>
      </c>
    </row>
    <row r="64" spans="1:33" s="39" customFormat="1" ht="145.5" customHeight="1" x14ac:dyDescent="0.5">
      <c r="A64" s="81"/>
      <c r="B64" s="80" t="s">
        <v>71</v>
      </c>
      <c r="C64" s="85"/>
      <c r="D64" s="75"/>
      <c r="E64" s="82"/>
      <c r="F64" s="82"/>
      <c r="G64" s="83"/>
      <c r="H64" s="78"/>
      <c r="I64" s="86"/>
      <c r="J64" s="48"/>
      <c r="K64" s="48"/>
      <c r="L64" s="48"/>
      <c r="M64" s="48"/>
      <c r="N64" s="38">
        <f t="shared" ref="N64:S64" si="42">N65+N66</f>
        <v>34393063.600000001</v>
      </c>
      <c r="O64" s="38">
        <f t="shared" si="42"/>
        <v>22676700</v>
      </c>
      <c r="P64" s="38">
        <f t="shared" si="42"/>
        <v>11372432.964000002</v>
      </c>
      <c r="Q64" s="38">
        <f t="shared" si="42"/>
        <v>34049132.964000002</v>
      </c>
      <c r="R64" s="38">
        <f t="shared" si="42"/>
        <v>343930.636</v>
      </c>
      <c r="S64" s="38">
        <f t="shared" si="42"/>
        <v>0</v>
      </c>
      <c r="T64" s="38">
        <f t="shared" ref="T64:AE64" si="43">T66+T65</f>
        <v>0</v>
      </c>
      <c r="U64" s="38">
        <f t="shared" si="43"/>
        <v>0</v>
      </c>
      <c r="V64" s="38">
        <f t="shared" si="43"/>
        <v>0</v>
      </c>
      <c r="W64" s="38">
        <f t="shared" si="43"/>
        <v>0</v>
      </c>
      <c r="X64" s="38">
        <f t="shared" si="43"/>
        <v>0</v>
      </c>
      <c r="Y64" s="38">
        <f t="shared" si="43"/>
        <v>0</v>
      </c>
      <c r="Z64" s="38">
        <f t="shared" si="43"/>
        <v>100000000</v>
      </c>
      <c r="AA64" s="38">
        <f t="shared" si="43"/>
        <v>65933999.882090993</v>
      </c>
      <c r="AB64" s="38">
        <f t="shared" si="43"/>
        <v>33066000.117909007</v>
      </c>
      <c r="AC64" s="38">
        <f t="shared" si="43"/>
        <v>99000000</v>
      </c>
      <c r="AD64" s="38">
        <f t="shared" si="43"/>
        <v>1000000</v>
      </c>
      <c r="AE64" s="38">
        <f t="shared" si="43"/>
        <v>0</v>
      </c>
    </row>
    <row r="65" spans="1:33" s="39" customFormat="1" ht="330.75" customHeight="1" x14ac:dyDescent="0.5">
      <c r="A65" s="81"/>
      <c r="B65" s="79" t="s">
        <v>72</v>
      </c>
      <c r="C65" s="85"/>
      <c r="D65" s="85"/>
      <c r="E65" s="82"/>
      <c r="F65" s="82"/>
      <c r="G65" s="83"/>
      <c r="H65" s="82"/>
      <c r="I65" s="87"/>
      <c r="J65" s="48"/>
      <c r="K65" s="48"/>
      <c r="L65" s="48"/>
      <c r="M65" s="48"/>
      <c r="N65" s="42">
        <v>34393063.600000001</v>
      </c>
      <c r="O65" s="42">
        <v>22676700</v>
      </c>
      <c r="P65" s="42">
        <f>Q65-O65</f>
        <v>11372432.964000002</v>
      </c>
      <c r="Q65" s="42">
        <f>N65-R65</f>
        <v>34049132.964000002</v>
      </c>
      <c r="R65" s="42">
        <f>N65*1%</f>
        <v>343930.636</v>
      </c>
      <c r="S65" s="42">
        <v>0</v>
      </c>
      <c r="T65" s="42">
        <v>0</v>
      </c>
      <c r="U65" s="42">
        <v>0</v>
      </c>
      <c r="V65" s="42">
        <v>0</v>
      </c>
      <c r="W65" s="42">
        <v>0</v>
      </c>
      <c r="X65" s="42">
        <v>0</v>
      </c>
      <c r="Y65" s="42">
        <v>0</v>
      </c>
      <c r="Z65" s="42">
        <v>0</v>
      </c>
      <c r="AA65" s="42">
        <v>0</v>
      </c>
      <c r="AB65" s="42">
        <v>0</v>
      </c>
      <c r="AC65" s="42">
        <v>0</v>
      </c>
      <c r="AD65" s="42">
        <v>0</v>
      </c>
      <c r="AE65" s="42">
        <v>0</v>
      </c>
    </row>
    <row r="66" spans="1:33" s="6" customFormat="1" ht="181.5" customHeight="1" x14ac:dyDescent="0.35">
      <c r="A66" s="81"/>
      <c r="B66" s="76" t="s">
        <v>73</v>
      </c>
      <c r="C66" s="85"/>
      <c r="D66" s="75" t="s">
        <v>37</v>
      </c>
      <c r="E66" s="82"/>
      <c r="F66" s="82"/>
      <c r="G66" s="83"/>
      <c r="H66" s="78">
        <v>2027</v>
      </c>
      <c r="I66" s="86" t="s">
        <v>44</v>
      </c>
      <c r="J66" s="48"/>
      <c r="K66" s="48"/>
      <c r="L66" s="48"/>
      <c r="M66" s="48"/>
      <c r="N66" s="42">
        <v>0</v>
      </c>
      <c r="O66" s="42">
        <v>0</v>
      </c>
      <c r="P66" s="42">
        <v>0</v>
      </c>
      <c r="Q66" s="109">
        <f>N66-R66</f>
        <v>0</v>
      </c>
      <c r="R66" s="42">
        <f>N66*1%</f>
        <v>0</v>
      </c>
      <c r="S66" s="42">
        <v>0</v>
      </c>
      <c r="T66" s="43">
        <v>0</v>
      </c>
      <c r="U66" s="43">
        <v>0</v>
      </c>
      <c r="V66" s="43">
        <v>0</v>
      </c>
      <c r="W66" s="43">
        <v>0</v>
      </c>
      <c r="X66" s="43">
        <v>0</v>
      </c>
      <c r="Y66" s="43">
        <v>0</v>
      </c>
      <c r="Z66" s="47">
        <v>100000000</v>
      </c>
      <c r="AA66" s="42">
        <f>AC66*66.5999998809%</f>
        <v>65933999.882090993</v>
      </c>
      <c r="AB66" s="42">
        <f>AC66-AA66</f>
        <v>33066000.117909007</v>
      </c>
      <c r="AC66" s="42">
        <f>Z66-AD66</f>
        <v>99000000</v>
      </c>
      <c r="AD66" s="42">
        <f>Z66*1%</f>
        <v>1000000</v>
      </c>
      <c r="AE66" s="43">
        <v>0</v>
      </c>
    </row>
    <row r="67" spans="1:33" s="45" customFormat="1" ht="93.2" customHeight="1" x14ac:dyDescent="0.5">
      <c r="A67" s="75"/>
      <c r="B67" s="80" t="s">
        <v>74</v>
      </c>
      <c r="C67" s="77"/>
      <c r="D67" s="78"/>
      <c r="E67" s="77"/>
      <c r="F67" s="77"/>
      <c r="G67" s="77"/>
      <c r="H67" s="77"/>
      <c r="I67" s="78"/>
      <c r="J67" s="37"/>
      <c r="K67" s="37"/>
      <c r="L67" s="37"/>
      <c r="M67" s="37"/>
      <c r="N67" s="38">
        <f t="shared" ref="N67:AE67" si="44">N68</f>
        <v>13032981.76</v>
      </c>
      <c r="O67" s="38">
        <f t="shared" si="44"/>
        <v>8593100</v>
      </c>
      <c r="P67" s="38">
        <f t="shared" si="44"/>
        <v>4309551.9423999991</v>
      </c>
      <c r="Q67" s="108">
        <f t="shared" si="44"/>
        <v>12902651.942399999</v>
      </c>
      <c r="R67" s="38">
        <f t="shared" si="44"/>
        <v>130329.81759999999</v>
      </c>
      <c r="S67" s="38">
        <f t="shared" si="44"/>
        <v>0</v>
      </c>
      <c r="T67" s="38">
        <f t="shared" si="44"/>
        <v>0</v>
      </c>
      <c r="U67" s="38">
        <f t="shared" si="44"/>
        <v>0</v>
      </c>
      <c r="V67" s="38">
        <f t="shared" si="44"/>
        <v>0</v>
      </c>
      <c r="W67" s="38">
        <f t="shared" si="44"/>
        <v>0</v>
      </c>
      <c r="X67" s="38">
        <f t="shared" si="44"/>
        <v>0</v>
      </c>
      <c r="Y67" s="38">
        <f t="shared" si="44"/>
        <v>0</v>
      </c>
      <c r="Z67" s="38">
        <f t="shared" si="44"/>
        <v>0</v>
      </c>
      <c r="AA67" s="38">
        <f t="shared" si="44"/>
        <v>0</v>
      </c>
      <c r="AB67" s="38">
        <f t="shared" si="44"/>
        <v>0</v>
      </c>
      <c r="AC67" s="38">
        <f t="shared" si="44"/>
        <v>0</v>
      </c>
      <c r="AD67" s="38">
        <f t="shared" si="44"/>
        <v>0</v>
      </c>
      <c r="AE67" s="38">
        <f t="shared" si="44"/>
        <v>0</v>
      </c>
      <c r="AG67" s="40"/>
    </row>
    <row r="68" spans="1:33" s="44" customFormat="1" ht="392.45" customHeight="1" x14ac:dyDescent="0.35">
      <c r="A68" s="75"/>
      <c r="B68" s="76" t="s">
        <v>75</v>
      </c>
      <c r="C68" s="77"/>
      <c r="D68" s="77" t="s">
        <v>37</v>
      </c>
      <c r="E68" s="77"/>
      <c r="F68" s="77"/>
      <c r="G68" s="77"/>
      <c r="H68" s="77">
        <v>2025</v>
      </c>
      <c r="I68" s="78" t="s">
        <v>38</v>
      </c>
      <c r="J68" s="37"/>
      <c r="K68" s="37"/>
      <c r="L68" s="37"/>
      <c r="M68" s="37">
        <v>522</v>
      </c>
      <c r="N68" s="42">
        <v>13032981.76</v>
      </c>
      <c r="O68" s="42">
        <v>8593100</v>
      </c>
      <c r="P68" s="42">
        <f>Q68-O68</f>
        <v>4309551.9423999991</v>
      </c>
      <c r="Q68" s="109">
        <f>N68-R68</f>
        <v>12902651.942399999</v>
      </c>
      <c r="R68" s="42">
        <f>N68*1%</f>
        <v>130329.81759999999</v>
      </c>
      <c r="S68" s="42">
        <v>0</v>
      </c>
      <c r="T68" s="43">
        <v>0</v>
      </c>
      <c r="U68" s="43">
        <f>W68*66.5999998809%</f>
        <v>0</v>
      </c>
      <c r="V68" s="43">
        <f>W68-U68</f>
        <v>0</v>
      </c>
      <c r="W68" s="43">
        <f>T68-X68</f>
        <v>0</v>
      </c>
      <c r="X68" s="43">
        <f>T68*1%</f>
        <v>0</v>
      </c>
      <c r="Y68" s="43">
        <v>0</v>
      </c>
      <c r="Z68" s="43">
        <v>0</v>
      </c>
      <c r="AA68" s="42">
        <f>AC68*66.5999998809%</f>
        <v>0</v>
      </c>
      <c r="AB68" s="42">
        <f>AC68-AA68</f>
        <v>0</v>
      </c>
      <c r="AC68" s="42">
        <f>Z68-AD68</f>
        <v>0</v>
      </c>
      <c r="AD68" s="42">
        <f>Z68*1%</f>
        <v>0</v>
      </c>
      <c r="AE68" s="43">
        <v>0</v>
      </c>
      <c r="AG68" s="27"/>
    </row>
    <row r="69" spans="1:33" s="45" customFormat="1" ht="123" customHeight="1" x14ac:dyDescent="0.5">
      <c r="A69" s="75"/>
      <c r="B69" s="80" t="s">
        <v>76</v>
      </c>
      <c r="C69" s="77"/>
      <c r="D69" s="78"/>
      <c r="E69" s="77"/>
      <c r="F69" s="77"/>
      <c r="G69" s="77"/>
      <c r="H69" s="77"/>
      <c r="I69" s="78"/>
      <c r="J69" s="37"/>
      <c r="K69" s="37"/>
      <c r="L69" s="37"/>
      <c r="M69" s="37"/>
      <c r="N69" s="38">
        <f t="shared" ref="N69:AE69" si="45">N70</f>
        <v>6271480.96</v>
      </c>
      <c r="O69" s="38">
        <f t="shared" si="45"/>
        <v>4135000</v>
      </c>
      <c r="P69" s="38">
        <f t="shared" si="45"/>
        <v>2073766.1503999997</v>
      </c>
      <c r="Q69" s="108">
        <f t="shared" si="45"/>
        <v>6208766.1503999997</v>
      </c>
      <c r="R69" s="38">
        <f t="shared" si="45"/>
        <v>62714.809600000001</v>
      </c>
      <c r="S69" s="38">
        <f t="shared" si="45"/>
        <v>0</v>
      </c>
      <c r="T69" s="38">
        <f t="shared" si="45"/>
        <v>0</v>
      </c>
      <c r="U69" s="38">
        <f t="shared" si="45"/>
        <v>0</v>
      </c>
      <c r="V69" s="38">
        <f t="shared" si="45"/>
        <v>0</v>
      </c>
      <c r="W69" s="38">
        <f t="shared" si="45"/>
        <v>0</v>
      </c>
      <c r="X69" s="38">
        <f t="shared" si="45"/>
        <v>0</v>
      </c>
      <c r="Y69" s="38">
        <f t="shared" si="45"/>
        <v>0</v>
      </c>
      <c r="Z69" s="38">
        <f t="shared" si="45"/>
        <v>0</v>
      </c>
      <c r="AA69" s="38">
        <f t="shared" si="45"/>
        <v>0</v>
      </c>
      <c r="AB69" s="38">
        <f t="shared" si="45"/>
        <v>0</v>
      </c>
      <c r="AC69" s="38">
        <f t="shared" si="45"/>
        <v>0</v>
      </c>
      <c r="AD69" s="38">
        <f t="shared" si="45"/>
        <v>0</v>
      </c>
      <c r="AE69" s="38">
        <f t="shared" si="45"/>
        <v>0</v>
      </c>
      <c r="AG69" s="40"/>
    </row>
    <row r="70" spans="1:33" s="44" customFormat="1" ht="203.85" customHeight="1" x14ac:dyDescent="0.35">
      <c r="A70" s="75"/>
      <c r="B70" s="76" t="s">
        <v>77</v>
      </c>
      <c r="C70" s="77"/>
      <c r="D70" s="77" t="s">
        <v>37</v>
      </c>
      <c r="E70" s="77"/>
      <c r="F70" s="77"/>
      <c r="G70" s="77"/>
      <c r="H70" s="77">
        <v>2025</v>
      </c>
      <c r="I70" s="78" t="s">
        <v>38</v>
      </c>
      <c r="J70" s="37"/>
      <c r="K70" s="37"/>
      <c r="L70" s="37"/>
      <c r="M70" s="37">
        <v>522</v>
      </c>
      <c r="N70" s="42">
        <v>6271480.96</v>
      </c>
      <c r="O70" s="42">
        <v>4135000</v>
      </c>
      <c r="P70" s="42">
        <f>Q70-O70</f>
        <v>2073766.1503999997</v>
      </c>
      <c r="Q70" s="109">
        <f>N70-R70</f>
        <v>6208766.1503999997</v>
      </c>
      <c r="R70" s="42">
        <f>N70*1%</f>
        <v>62714.809600000001</v>
      </c>
      <c r="S70" s="42">
        <v>0</v>
      </c>
      <c r="T70" s="43">
        <v>0</v>
      </c>
      <c r="U70" s="43">
        <f>W70*66.5999998809%</f>
        <v>0</v>
      </c>
      <c r="V70" s="43">
        <f>W70-U70</f>
        <v>0</v>
      </c>
      <c r="W70" s="43">
        <f>T70-X70</f>
        <v>0</v>
      </c>
      <c r="X70" s="43">
        <f>T70*1%</f>
        <v>0</v>
      </c>
      <c r="Y70" s="43">
        <v>0</v>
      </c>
      <c r="Z70" s="43">
        <v>0</v>
      </c>
      <c r="AA70" s="42">
        <f>AC70*66.5999998809%</f>
        <v>0</v>
      </c>
      <c r="AB70" s="42">
        <f>AC70-AA70</f>
        <v>0</v>
      </c>
      <c r="AC70" s="42">
        <f>Z70-AD70</f>
        <v>0</v>
      </c>
      <c r="AD70" s="42">
        <f>Z70*1%</f>
        <v>0</v>
      </c>
      <c r="AE70" s="43">
        <v>0</v>
      </c>
      <c r="AG70" s="27"/>
    </row>
    <row r="71" spans="1:33" s="45" customFormat="1" ht="130.9" customHeight="1" x14ac:dyDescent="0.5">
      <c r="A71" s="75"/>
      <c r="B71" s="80" t="s">
        <v>78</v>
      </c>
      <c r="C71" s="77"/>
      <c r="D71" s="78"/>
      <c r="E71" s="77"/>
      <c r="F71" s="77"/>
      <c r="G71" s="77"/>
      <c r="H71" s="77"/>
      <c r="I71" s="78"/>
      <c r="J71" s="37"/>
      <c r="K71" s="37"/>
      <c r="L71" s="37"/>
      <c r="M71" s="37"/>
      <c r="N71" s="38">
        <f>N72</f>
        <v>0</v>
      </c>
      <c r="O71" s="38">
        <f t="shared" ref="O71:AE71" si="46">O72</f>
        <v>0</v>
      </c>
      <c r="P71" s="38">
        <f t="shared" si="46"/>
        <v>0</v>
      </c>
      <c r="Q71" s="108">
        <f t="shared" si="46"/>
        <v>0</v>
      </c>
      <c r="R71" s="38">
        <f t="shared" si="46"/>
        <v>0</v>
      </c>
      <c r="S71" s="38">
        <f t="shared" si="46"/>
        <v>0</v>
      </c>
      <c r="T71" s="38">
        <f t="shared" si="46"/>
        <v>30000000</v>
      </c>
      <c r="U71" s="38">
        <f t="shared" si="46"/>
        <v>19780199.964627299</v>
      </c>
      <c r="V71" s="38">
        <f t="shared" si="46"/>
        <v>9919800.0353727005</v>
      </c>
      <c r="W71" s="38">
        <f t="shared" si="46"/>
        <v>29700000</v>
      </c>
      <c r="X71" s="38">
        <f t="shared" si="46"/>
        <v>300000</v>
      </c>
      <c r="Y71" s="38">
        <f t="shared" si="46"/>
        <v>0</v>
      </c>
      <c r="Z71" s="38">
        <f t="shared" si="46"/>
        <v>0</v>
      </c>
      <c r="AA71" s="38">
        <f t="shared" si="46"/>
        <v>0</v>
      </c>
      <c r="AB71" s="38">
        <f t="shared" si="46"/>
        <v>0</v>
      </c>
      <c r="AC71" s="38">
        <f t="shared" si="46"/>
        <v>0</v>
      </c>
      <c r="AD71" s="38">
        <f t="shared" si="46"/>
        <v>0</v>
      </c>
      <c r="AE71" s="38">
        <f t="shared" si="46"/>
        <v>0</v>
      </c>
      <c r="AG71" s="40"/>
    </row>
    <row r="72" spans="1:33" s="6" customFormat="1" ht="150.75" customHeight="1" x14ac:dyDescent="0.35">
      <c r="A72" s="81"/>
      <c r="B72" s="76" t="s">
        <v>79</v>
      </c>
      <c r="C72" s="85"/>
      <c r="D72" s="75" t="s">
        <v>37</v>
      </c>
      <c r="E72" s="82"/>
      <c r="F72" s="82"/>
      <c r="G72" s="83"/>
      <c r="H72" s="77">
        <v>2026</v>
      </c>
      <c r="I72" s="86" t="s">
        <v>44</v>
      </c>
      <c r="J72" s="48"/>
      <c r="K72" s="48"/>
      <c r="L72" s="48"/>
      <c r="M72" s="48"/>
      <c r="N72" s="42">
        <v>0</v>
      </c>
      <c r="O72" s="42">
        <f>Q72*66.5999998809%</f>
        <v>0</v>
      </c>
      <c r="P72" s="42">
        <f>Q72-O72</f>
        <v>0</v>
      </c>
      <c r="Q72" s="42">
        <f>N72-R72</f>
        <v>0</v>
      </c>
      <c r="R72" s="42">
        <f>N72*1%</f>
        <v>0</v>
      </c>
      <c r="S72" s="42">
        <v>0</v>
      </c>
      <c r="T72" s="43">
        <v>30000000</v>
      </c>
      <c r="U72" s="43">
        <f>W72*66.5999998809%</f>
        <v>19780199.964627299</v>
      </c>
      <c r="V72" s="43">
        <f>W72-U72</f>
        <v>9919800.0353727005</v>
      </c>
      <c r="W72" s="43">
        <f>T72-X72</f>
        <v>29700000</v>
      </c>
      <c r="X72" s="43">
        <f>T72*1%</f>
        <v>300000</v>
      </c>
      <c r="Y72" s="43">
        <v>0</v>
      </c>
      <c r="Z72" s="47">
        <v>0</v>
      </c>
      <c r="AA72" s="42">
        <f>AC72*66.5999998809%</f>
        <v>0</v>
      </c>
      <c r="AB72" s="42">
        <f>AC72-AA72</f>
        <v>0</v>
      </c>
      <c r="AC72" s="42">
        <f>Z72-AD72</f>
        <v>0</v>
      </c>
      <c r="AD72" s="42">
        <f>Z72*1%</f>
        <v>0</v>
      </c>
      <c r="AE72" s="43">
        <v>0</v>
      </c>
    </row>
    <row r="73" spans="1:33" s="39" customFormat="1" ht="97.35" customHeight="1" x14ac:dyDescent="0.5">
      <c r="A73" s="81"/>
      <c r="B73" s="80" t="s">
        <v>80</v>
      </c>
      <c r="C73" s="85"/>
      <c r="D73" s="75"/>
      <c r="E73" s="82"/>
      <c r="F73" s="82"/>
      <c r="G73" s="83"/>
      <c r="H73" s="77"/>
      <c r="I73" s="86"/>
      <c r="J73" s="48"/>
      <c r="K73" s="48"/>
      <c r="L73" s="48"/>
      <c r="M73" s="48"/>
      <c r="N73" s="38">
        <f t="shared" ref="N73:AE73" si="47">N74+N75</f>
        <v>0</v>
      </c>
      <c r="O73" s="38">
        <f t="shared" si="47"/>
        <v>0</v>
      </c>
      <c r="P73" s="38">
        <f t="shared" si="47"/>
        <v>0</v>
      </c>
      <c r="Q73" s="108">
        <f t="shared" si="47"/>
        <v>0</v>
      </c>
      <c r="R73" s="38">
        <f t="shared" si="47"/>
        <v>0</v>
      </c>
      <c r="S73" s="38">
        <f t="shared" si="47"/>
        <v>0</v>
      </c>
      <c r="T73" s="38">
        <f t="shared" si="47"/>
        <v>15000000</v>
      </c>
      <c r="U73" s="38">
        <f t="shared" si="47"/>
        <v>9890099.9823136497</v>
      </c>
      <c r="V73" s="38">
        <f t="shared" si="47"/>
        <v>4959900.0176863503</v>
      </c>
      <c r="W73" s="38">
        <f t="shared" si="47"/>
        <v>14850000</v>
      </c>
      <c r="X73" s="38">
        <f t="shared" si="47"/>
        <v>150000</v>
      </c>
      <c r="Y73" s="38">
        <f t="shared" si="47"/>
        <v>0</v>
      </c>
      <c r="Z73" s="38">
        <f t="shared" si="47"/>
        <v>20000000</v>
      </c>
      <c r="AA73" s="38">
        <f t="shared" si="47"/>
        <v>13186799.976418199</v>
      </c>
      <c r="AB73" s="38">
        <f t="shared" si="47"/>
        <v>6613200.023581801</v>
      </c>
      <c r="AC73" s="38">
        <f t="shared" si="47"/>
        <v>19800000</v>
      </c>
      <c r="AD73" s="38">
        <f t="shared" si="47"/>
        <v>200000</v>
      </c>
      <c r="AE73" s="38">
        <f t="shared" si="47"/>
        <v>0</v>
      </c>
    </row>
    <row r="74" spans="1:33" s="6" customFormat="1" ht="148.15" customHeight="1" x14ac:dyDescent="0.35">
      <c r="A74" s="81"/>
      <c r="B74" s="76" t="s">
        <v>81</v>
      </c>
      <c r="C74" s="85"/>
      <c r="D74" s="75" t="s">
        <v>37</v>
      </c>
      <c r="E74" s="82"/>
      <c r="F74" s="82"/>
      <c r="G74" s="83"/>
      <c r="H74" s="78">
        <v>2027</v>
      </c>
      <c r="I74" s="86" t="s">
        <v>44</v>
      </c>
      <c r="J74" s="48"/>
      <c r="K74" s="48"/>
      <c r="L74" s="48"/>
      <c r="M74" s="48"/>
      <c r="N74" s="42">
        <v>0</v>
      </c>
      <c r="O74" s="42">
        <v>0</v>
      </c>
      <c r="P74" s="42">
        <v>0</v>
      </c>
      <c r="Q74" s="109">
        <f>N74-R74</f>
        <v>0</v>
      </c>
      <c r="R74" s="42">
        <f>N74*1%</f>
        <v>0</v>
      </c>
      <c r="S74" s="42">
        <v>0</v>
      </c>
      <c r="T74" s="43">
        <v>0</v>
      </c>
      <c r="U74" s="43">
        <v>0</v>
      </c>
      <c r="V74" s="43">
        <v>0</v>
      </c>
      <c r="W74" s="43">
        <v>0</v>
      </c>
      <c r="X74" s="43">
        <v>0</v>
      </c>
      <c r="Y74" s="43">
        <v>0</v>
      </c>
      <c r="Z74" s="47">
        <v>20000000</v>
      </c>
      <c r="AA74" s="42">
        <f>AC74*66.5999998809%</f>
        <v>13186799.976418199</v>
      </c>
      <c r="AB74" s="42">
        <f>AC74-AA74</f>
        <v>6613200.023581801</v>
      </c>
      <c r="AC74" s="42">
        <f>Z74-AD74</f>
        <v>19800000</v>
      </c>
      <c r="AD74" s="42">
        <f>Z74*1%</f>
        <v>200000</v>
      </c>
      <c r="AE74" s="43">
        <v>0</v>
      </c>
    </row>
    <row r="75" spans="1:33" s="6" customFormat="1" ht="148.15" customHeight="1" x14ac:dyDescent="0.35">
      <c r="A75" s="81"/>
      <c r="B75" s="76" t="s">
        <v>82</v>
      </c>
      <c r="C75" s="85"/>
      <c r="D75" s="75" t="s">
        <v>37</v>
      </c>
      <c r="E75" s="82"/>
      <c r="F75" s="82"/>
      <c r="G75" s="83"/>
      <c r="H75" s="77">
        <v>2026</v>
      </c>
      <c r="I75" s="86" t="s">
        <v>38</v>
      </c>
      <c r="J75" s="48"/>
      <c r="K75" s="48"/>
      <c r="L75" s="48"/>
      <c r="M75" s="48"/>
      <c r="N75" s="42">
        <v>0</v>
      </c>
      <c r="O75" s="42">
        <f>Q75*66.5999998809%</f>
        <v>0</v>
      </c>
      <c r="P75" s="42">
        <f>Q75-O75</f>
        <v>0</v>
      </c>
      <c r="Q75" s="109">
        <f>N75-R75</f>
        <v>0</v>
      </c>
      <c r="R75" s="42">
        <f>N75*1%</f>
        <v>0</v>
      </c>
      <c r="S75" s="42">
        <v>0</v>
      </c>
      <c r="T75" s="43">
        <v>15000000</v>
      </c>
      <c r="U75" s="43">
        <f>W75*66.5999998809%</f>
        <v>9890099.9823136497</v>
      </c>
      <c r="V75" s="43">
        <f>W75-U75</f>
        <v>4959900.0176863503</v>
      </c>
      <c r="W75" s="43">
        <f>T75-X75</f>
        <v>14850000</v>
      </c>
      <c r="X75" s="43">
        <f>T75*1%</f>
        <v>150000</v>
      </c>
      <c r="Y75" s="43">
        <v>0</v>
      </c>
      <c r="Z75" s="47">
        <v>0</v>
      </c>
      <c r="AA75" s="42">
        <f>AC75*66.5999998809%</f>
        <v>0</v>
      </c>
      <c r="AB75" s="42">
        <f>AC75-AA75</f>
        <v>0</v>
      </c>
      <c r="AC75" s="42">
        <f>Z75-AD75</f>
        <v>0</v>
      </c>
      <c r="AD75" s="42">
        <f>Z75*1%</f>
        <v>0</v>
      </c>
      <c r="AE75" s="43">
        <v>0</v>
      </c>
    </row>
    <row r="76" spans="1:33" s="45" customFormat="1" ht="133.9" customHeight="1" x14ac:dyDescent="0.5">
      <c r="A76" s="75"/>
      <c r="B76" s="80" t="s">
        <v>83</v>
      </c>
      <c r="C76" s="77"/>
      <c r="D76" s="78"/>
      <c r="E76" s="77"/>
      <c r="F76" s="77"/>
      <c r="G76" s="77"/>
      <c r="H76" s="77"/>
      <c r="I76" s="78"/>
      <c r="J76" s="37"/>
      <c r="K76" s="37"/>
      <c r="L76" s="37"/>
      <c r="M76" s="37"/>
      <c r="N76" s="38">
        <f t="shared" ref="N76:AE76" si="48">N77</f>
        <v>18668397.059999999</v>
      </c>
      <c r="O76" s="38">
        <f t="shared" si="48"/>
        <v>12308800</v>
      </c>
      <c r="P76" s="38">
        <f t="shared" si="48"/>
        <v>6172913.0893999971</v>
      </c>
      <c r="Q76" s="108">
        <f t="shared" si="48"/>
        <v>18481713.089399997</v>
      </c>
      <c r="R76" s="38">
        <f t="shared" si="48"/>
        <v>186683.9706</v>
      </c>
      <c r="S76" s="38">
        <f t="shared" si="48"/>
        <v>0</v>
      </c>
      <c r="T76" s="38">
        <f t="shared" si="48"/>
        <v>0</v>
      </c>
      <c r="U76" s="38">
        <f t="shared" si="48"/>
        <v>0</v>
      </c>
      <c r="V76" s="38">
        <f t="shared" si="48"/>
        <v>0</v>
      </c>
      <c r="W76" s="38">
        <f t="shared" si="48"/>
        <v>0</v>
      </c>
      <c r="X76" s="38">
        <f t="shared" si="48"/>
        <v>0</v>
      </c>
      <c r="Y76" s="38">
        <f t="shared" si="48"/>
        <v>0</v>
      </c>
      <c r="Z76" s="38">
        <f t="shared" si="48"/>
        <v>0</v>
      </c>
      <c r="AA76" s="38">
        <f t="shared" si="48"/>
        <v>0</v>
      </c>
      <c r="AB76" s="38">
        <f t="shared" si="48"/>
        <v>0</v>
      </c>
      <c r="AC76" s="38">
        <f t="shared" si="48"/>
        <v>0</v>
      </c>
      <c r="AD76" s="38">
        <f t="shared" si="48"/>
        <v>0</v>
      </c>
      <c r="AE76" s="38">
        <f t="shared" si="48"/>
        <v>0</v>
      </c>
      <c r="AG76" s="40"/>
    </row>
    <row r="77" spans="1:33" s="44" customFormat="1" ht="220.15" customHeight="1" x14ac:dyDescent="0.35">
      <c r="A77" s="75"/>
      <c r="B77" s="76" t="s">
        <v>84</v>
      </c>
      <c r="C77" s="77"/>
      <c r="D77" s="77" t="s">
        <v>37</v>
      </c>
      <c r="E77" s="77"/>
      <c r="F77" s="77"/>
      <c r="G77" s="77"/>
      <c r="H77" s="77">
        <v>2025</v>
      </c>
      <c r="I77" s="78" t="s">
        <v>38</v>
      </c>
      <c r="J77" s="37"/>
      <c r="K77" s="37"/>
      <c r="L77" s="37"/>
      <c r="M77" s="37">
        <v>522</v>
      </c>
      <c r="N77" s="42">
        <v>18668397.059999999</v>
      </c>
      <c r="O77" s="42">
        <v>12308800</v>
      </c>
      <c r="P77" s="42">
        <f>Q77-O77</f>
        <v>6172913.0893999971</v>
      </c>
      <c r="Q77" s="109">
        <f>N77-R77</f>
        <v>18481713.089399997</v>
      </c>
      <c r="R77" s="42">
        <f>N77*1%</f>
        <v>186683.9706</v>
      </c>
      <c r="S77" s="42">
        <v>0</v>
      </c>
      <c r="T77" s="43">
        <v>0</v>
      </c>
      <c r="U77" s="43">
        <f>W77*66.5999998809%</f>
        <v>0</v>
      </c>
      <c r="V77" s="43">
        <f>W77-U77</f>
        <v>0</v>
      </c>
      <c r="W77" s="43">
        <f>T77-X77</f>
        <v>0</v>
      </c>
      <c r="X77" s="43">
        <f>T77*1%</f>
        <v>0</v>
      </c>
      <c r="Y77" s="43">
        <v>0</v>
      </c>
      <c r="Z77" s="43">
        <v>0</v>
      </c>
      <c r="AA77" s="42">
        <f>AC77*66.5999998809%</f>
        <v>0</v>
      </c>
      <c r="AB77" s="42">
        <f>AC77-AA77</f>
        <v>0</v>
      </c>
      <c r="AC77" s="42">
        <f>Z77-AD77</f>
        <v>0</v>
      </c>
      <c r="AD77" s="42">
        <f>Z77*1%</f>
        <v>0</v>
      </c>
      <c r="AE77" s="43">
        <v>0</v>
      </c>
      <c r="AG77" s="27"/>
    </row>
    <row r="78" spans="1:33" s="45" customFormat="1" ht="91.7" customHeight="1" x14ac:dyDescent="0.5">
      <c r="A78" s="75"/>
      <c r="B78" s="80" t="s">
        <v>85</v>
      </c>
      <c r="C78" s="77"/>
      <c r="D78" s="78"/>
      <c r="E78" s="77"/>
      <c r="F78" s="77"/>
      <c r="G78" s="77"/>
      <c r="H78" s="77"/>
      <c r="I78" s="78"/>
      <c r="J78" s="37"/>
      <c r="K78" s="37"/>
      <c r="L78" s="37"/>
      <c r="M78" s="37"/>
      <c r="N78" s="38">
        <f t="shared" ref="N78:AE78" si="49">N79</f>
        <v>95577728.340000004</v>
      </c>
      <c r="O78" s="38">
        <f t="shared" si="49"/>
        <v>63018200</v>
      </c>
      <c r="P78" s="38">
        <f t="shared" si="49"/>
        <v>31603751.056600004</v>
      </c>
      <c r="Q78" s="108">
        <f t="shared" si="49"/>
        <v>94621951.056600004</v>
      </c>
      <c r="R78" s="38">
        <f t="shared" si="49"/>
        <v>955777.28340000007</v>
      </c>
      <c r="S78" s="38">
        <f t="shared" si="49"/>
        <v>0</v>
      </c>
      <c r="T78" s="38">
        <f t="shared" si="49"/>
        <v>0</v>
      </c>
      <c r="U78" s="38">
        <f t="shared" si="49"/>
        <v>0</v>
      </c>
      <c r="V78" s="38">
        <f t="shared" si="49"/>
        <v>0</v>
      </c>
      <c r="W78" s="38">
        <f t="shared" si="49"/>
        <v>0</v>
      </c>
      <c r="X78" s="38">
        <f t="shared" si="49"/>
        <v>0</v>
      </c>
      <c r="Y78" s="38">
        <f t="shared" si="49"/>
        <v>0</v>
      </c>
      <c r="Z78" s="38">
        <f t="shared" si="49"/>
        <v>0</v>
      </c>
      <c r="AA78" s="38">
        <f t="shared" si="49"/>
        <v>0</v>
      </c>
      <c r="AB78" s="38">
        <f t="shared" si="49"/>
        <v>0</v>
      </c>
      <c r="AC78" s="38">
        <f t="shared" si="49"/>
        <v>0</v>
      </c>
      <c r="AD78" s="38">
        <f t="shared" si="49"/>
        <v>0</v>
      </c>
      <c r="AE78" s="38">
        <f t="shared" si="49"/>
        <v>0</v>
      </c>
      <c r="AG78" s="40"/>
    </row>
    <row r="79" spans="1:33" s="44" customFormat="1" ht="409.15" customHeight="1" x14ac:dyDescent="0.35">
      <c r="A79" s="75"/>
      <c r="B79" s="76" t="s">
        <v>86</v>
      </c>
      <c r="C79" s="77"/>
      <c r="D79" s="77" t="s">
        <v>37</v>
      </c>
      <c r="E79" s="77"/>
      <c r="F79" s="77"/>
      <c r="G79" s="77"/>
      <c r="H79" s="77">
        <v>2025</v>
      </c>
      <c r="I79" s="78" t="s">
        <v>38</v>
      </c>
      <c r="J79" s="37"/>
      <c r="K79" s="37"/>
      <c r="L79" s="37"/>
      <c r="M79" s="37">
        <v>522</v>
      </c>
      <c r="N79" s="42">
        <v>95577728.340000004</v>
      </c>
      <c r="O79" s="42">
        <v>63018200</v>
      </c>
      <c r="P79" s="42">
        <f>Q79-O79</f>
        <v>31603751.056600004</v>
      </c>
      <c r="Q79" s="109">
        <f>N79-R79</f>
        <v>94621951.056600004</v>
      </c>
      <c r="R79" s="42">
        <f>N79*1%</f>
        <v>955777.28340000007</v>
      </c>
      <c r="S79" s="42">
        <v>0</v>
      </c>
      <c r="T79" s="43">
        <v>0</v>
      </c>
      <c r="U79" s="43">
        <f>W79*66.5999998809%</f>
        <v>0</v>
      </c>
      <c r="V79" s="43">
        <f>W79-U79</f>
        <v>0</v>
      </c>
      <c r="W79" s="43">
        <f>T79-X79</f>
        <v>0</v>
      </c>
      <c r="X79" s="43">
        <f>T79*1%</f>
        <v>0</v>
      </c>
      <c r="Y79" s="43">
        <v>0</v>
      </c>
      <c r="Z79" s="43">
        <v>0</v>
      </c>
      <c r="AA79" s="42">
        <f>AC79*66.5999998809%</f>
        <v>0</v>
      </c>
      <c r="AB79" s="42">
        <f>AC79-AA79</f>
        <v>0</v>
      </c>
      <c r="AC79" s="42">
        <f>Z79-AD79</f>
        <v>0</v>
      </c>
      <c r="AD79" s="42">
        <f>Z79*1%</f>
        <v>0</v>
      </c>
      <c r="AE79" s="43">
        <v>0</v>
      </c>
      <c r="AG79" s="27"/>
    </row>
    <row r="80" spans="1:33" s="39" customFormat="1" ht="141.94999999999999" customHeight="1" x14ac:dyDescent="0.5">
      <c r="A80" s="81"/>
      <c r="B80" s="80" t="s">
        <v>87</v>
      </c>
      <c r="C80" s="85"/>
      <c r="D80" s="75"/>
      <c r="E80" s="82"/>
      <c r="F80" s="82"/>
      <c r="G80" s="83"/>
      <c r="H80" s="78"/>
      <c r="I80" s="86"/>
      <c r="J80" s="48"/>
      <c r="K80" s="48"/>
      <c r="L80" s="48"/>
      <c r="M80" s="48"/>
      <c r="N80" s="38">
        <f t="shared" ref="N80:S80" si="50">N81+N82</f>
        <v>16828433.350000001</v>
      </c>
      <c r="O80" s="38">
        <f t="shared" si="50"/>
        <v>11095600</v>
      </c>
      <c r="P80" s="38">
        <f t="shared" si="50"/>
        <v>5564549.0165000018</v>
      </c>
      <c r="Q80" s="108">
        <f t="shared" si="50"/>
        <v>16660149.016500002</v>
      </c>
      <c r="R80" s="38">
        <f t="shared" si="50"/>
        <v>168284.33350000001</v>
      </c>
      <c r="S80" s="38">
        <f t="shared" si="50"/>
        <v>0</v>
      </c>
      <c r="T80" s="38">
        <f t="shared" ref="T80:AE80" si="51">T82</f>
        <v>0</v>
      </c>
      <c r="U80" s="38">
        <f t="shared" si="51"/>
        <v>0</v>
      </c>
      <c r="V80" s="38">
        <f t="shared" si="51"/>
        <v>0</v>
      </c>
      <c r="W80" s="38">
        <f t="shared" si="51"/>
        <v>0</v>
      </c>
      <c r="X80" s="38">
        <f t="shared" si="51"/>
        <v>0</v>
      </c>
      <c r="Y80" s="38">
        <f t="shared" si="51"/>
        <v>0</v>
      </c>
      <c r="Z80" s="38">
        <f t="shared" si="51"/>
        <v>28565080</v>
      </c>
      <c r="AA80" s="38">
        <f t="shared" si="51"/>
        <v>18834099.813519198</v>
      </c>
      <c r="AB80" s="38">
        <f t="shared" si="51"/>
        <v>9445329.3864808008</v>
      </c>
      <c r="AC80" s="38">
        <f t="shared" si="51"/>
        <v>28279429.199999999</v>
      </c>
      <c r="AD80" s="38">
        <f t="shared" si="51"/>
        <v>285650.8</v>
      </c>
      <c r="AE80" s="38">
        <f t="shared" si="51"/>
        <v>0</v>
      </c>
    </row>
    <row r="81" spans="1:67" s="39" customFormat="1" ht="409.6" customHeight="1" x14ac:dyDescent="0.5">
      <c r="A81" s="81"/>
      <c r="B81" s="95" t="s">
        <v>88</v>
      </c>
      <c r="C81" s="85"/>
      <c r="D81" s="85"/>
      <c r="E81" s="82"/>
      <c r="F81" s="82"/>
      <c r="G81" s="83"/>
      <c r="H81" s="82"/>
      <c r="I81" s="87"/>
      <c r="J81" s="48"/>
      <c r="K81" s="48"/>
      <c r="L81" s="48"/>
      <c r="M81" s="48"/>
      <c r="N81" s="42">
        <v>16828433.350000001</v>
      </c>
      <c r="O81" s="42">
        <v>11095600</v>
      </c>
      <c r="P81" s="42">
        <f>Q81-O81</f>
        <v>5564549.0165000018</v>
      </c>
      <c r="Q81" s="109">
        <f>N81-R81</f>
        <v>16660149.016500002</v>
      </c>
      <c r="R81" s="42">
        <f>N81*1%</f>
        <v>168284.33350000001</v>
      </c>
      <c r="S81" s="42">
        <v>0</v>
      </c>
      <c r="T81" s="42">
        <v>0</v>
      </c>
      <c r="U81" s="42">
        <v>0</v>
      </c>
      <c r="V81" s="42">
        <v>0</v>
      </c>
      <c r="W81" s="42">
        <v>0</v>
      </c>
      <c r="X81" s="42">
        <v>0</v>
      </c>
      <c r="Y81" s="42">
        <v>0</v>
      </c>
      <c r="Z81" s="42">
        <v>0</v>
      </c>
      <c r="AA81" s="42">
        <v>0</v>
      </c>
      <c r="AB81" s="42">
        <v>0</v>
      </c>
      <c r="AC81" s="42">
        <v>0</v>
      </c>
      <c r="AD81" s="42">
        <v>0</v>
      </c>
      <c r="AE81" s="42">
        <v>0</v>
      </c>
    </row>
    <row r="82" spans="1:67" s="6" customFormat="1" ht="165.2" customHeight="1" x14ac:dyDescent="0.35">
      <c r="A82" s="81"/>
      <c r="B82" s="76" t="s">
        <v>89</v>
      </c>
      <c r="C82" s="85"/>
      <c r="D82" s="75" t="s">
        <v>37</v>
      </c>
      <c r="E82" s="82"/>
      <c r="F82" s="82"/>
      <c r="G82" s="83"/>
      <c r="H82" s="78">
        <v>2027</v>
      </c>
      <c r="I82" s="86" t="s">
        <v>90</v>
      </c>
      <c r="J82" s="48"/>
      <c r="K82" s="48"/>
      <c r="L82" s="48"/>
      <c r="M82" s="48"/>
      <c r="N82" s="42">
        <v>0</v>
      </c>
      <c r="O82" s="42">
        <v>0</v>
      </c>
      <c r="P82" s="42">
        <f>Q82-O82</f>
        <v>0</v>
      </c>
      <c r="Q82" s="109">
        <f>N82-R82</f>
        <v>0</v>
      </c>
      <c r="R82" s="42">
        <f>N82*1%</f>
        <v>0</v>
      </c>
      <c r="S82" s="42">
        <v>0</v>
      </c>
      <c r="T82" s="43">
        <v>0</v>
      </c>
      <c r="U82" s="43">
        <f>W82*66.5999998809%</f>
        <v>0</v>
      </c>
      <c r="V82" s="43">
        <f>W82-U82</f>
        <v>0</v>
      </c>
      <c r="W82" s="43">
        <f>T82-X82</f>
        <v>0</v>
      </c>
      <c r="X82" s="43">
        <f>T82*1%</f>
        <v>0</v>
      </c>
      <c r="Y82" s="43">
        <v>0</v>
      </c>
      <c r="Z82" s="47">
        <v>28565080</v>
      </c>
      <c r="AA82" s="42">
        <f>AC82*66.5999998809%</f>
        <v>18834099.813519198</v>
      </c>
      <c r="AB82" s="42">
        <f>AC82-AA82</f>
        <v>9445329.3864808008</v>
      </c>
      <c r="AC82" s="42">
        <f>Z82-AD82</f>
        <v>28279429.199999999</v>
      </c>
      <c r="AD82" s="42">
        <f>Z82*1%</f>
        <v>285650.8</v>
      </c>
      <c r="AE82" s="43">
        <v>0</v>
      </c>
    </row>
    <row r="83" spans="1:67" s="45" customFormat="1" ht="102.6" customHeight="1" x14ac:dyDescent="0.5">
      <c r="A83" s="75"/>
      <c r="B83" s="80" t="s">
        <v>91</v>
      </c>
      <c r="C83" s="77"/>
      <c r="D83" s="78"/>
      <c r="E83" s="77"/>
      <c r="F83" s="77"/>
      <c r="G83" s="77"/>
      <c r="H83" s="77"/>
      <c r="I83" s="78"/>
      <c r="J83" s="37"/>
      <c r="K83" s="37"/>
      <c r="L83" s="37"/>
      <c r="M83" s="37"/>
      <c r="N83" s="38">
        <f t="shared" ref="N83:AE83" si="52">N84</f>
        <v>14151646.039999999</v>
      </c>
      <c r="O83" s="38">
        <f t="shared" si="52"/>
        <v>8752100</v>
      </c>
      <c r="P83" s="38">
        <f t="shared" si="52"/>
        <v>4387255.6499999985</v>
      </c>
      <c r="Q83" s="108">
        <f t="shared" si="52"/>
        <v>13139355.649999999</v>
      </c>
      <c r="R83" s="38">
        <f t="shared" si="52"/>
        <v>1012290.39</v>
      </c>
      <c r="S83" s="38">
        <f t="shared" si="52"/>
        <v>0</v>
      </c>
      <c r="T83" s="38">
        <f t="shared" si="52"/>
        <v>0</v>
      </c>
      <c r="U83" s="38">
        <f t="shared" si="52"/>
        <v>0</v>
      </c>
      <c r="V83" s="38">
        <f t="shared" si="52"/>
        <v>0</v>
      </c>
      <c r="W83" s="38">
        <f t="shared" si="52"/>
        <v>0</v>
      </c>
      <c r="X83" s="38">
        <f t="shared" si="52"/>
        <v>0</v>
      </c>
      <c r="Y83" s="38">
        <f t="shared" si="52"/>
        <v>0</v>
      </c>
      <c r="Z83" s="38">
        <f t="shared" si="52"/>
        <v>0</v>
      </c>
      <c r="AA83" s="38">
        <f t="shared" si="52"/>
        <v>0</v>
      </c>
      <c r="AB83" s="38">
        <f t="shared" si="52"/>
        <v>0</v>
      </c>
      <c r="AC83" s="38">
        <f t="shared" si="52"/>
        <v>0</v>
      </c>
      <c r="AD83" s="38">
        <f t="shared" si="52"/>
        <v>0</v>
      </c>
      <c r="AE83" s="38">
        <f t="shared" si="52"/>
        <v>0</v>
      </c>
      <c r="AG83" s="40"/>
    </row>
    <row r="84" spans="1:67" s="44" customFormat="1" ht="408.95" customHeight="1" x14ac:dyDescent="0.35">
      <c r="A84" s="75"/>
      <c r="B84" s="96" t="s">
        <v>92</v>
      </c>
      <c r="C84" s="77"/>
      <c r="D84" s="77" t="s">
        <v>37</v>
      </c>
      <c r="E84" s="77"/>
      <c r="F84" s="77"/>
      <c r="G84" s="77"/>
      <c r="H84" s="77">
        <v>2025</v>
      </c>
      <c r="I84" s="78" t="s">
        <v>38</v>
      </c>
      <c r="J84" s="37"/>
      <c r="K84" s="37"/>
      <c r="L84" s="37"/>
      <c r="M84" s="37">
        <v>522</v>
      </c>
      <c r="N84" s="42">
        <v>14151646.039999999</v>
      </c>
      <c r="O84" s="42">
        <v>8752100</v>
      </c>
      <c r="P84" s="42">
        <f>Q84-O84</f>
        <v>4387255.6499999985</v>
      </c>
      <c r="Q84" s="109">
        <f>N84-R84</f>
        <v>13139355.649999999</v>
      </c>
      <c r="R84" s="42">
        <v>1012290.39</v>
      </c>
      <c r="S84" s="42">
        <v>0</v>
      </c>
      <c r="T84" s="43">
        <v>0</v>
      </c>
      <c r="U84" s="43">
        <f>W84*66.5999998809%</f>
        <v>0</v>
      </c>
      <c r="V84" s="43">
        <f>W84-U84</f>
        <v>0</v>
      </c>
      <c r="W84" s="43">
        <f>T84-X84</f>
        <v>0</v>
      </c>
      <c r="X84" s="43">
        <f>T84*1%</f>
        <v>0</v>
      </c>
      <c r="Y84" s="43">
        <v>0</v>
      </c>
      <c r="Z84" s="43">
        <v>0</v>
      </c>
      <c r="AA84" s="42">
        <f>AC84*66.5999998809%</f>
        <v>0</v>
      </c>
      <c r="AB84" s="42">
        <f>AC84-AA84</f>
        <v>0</v>
      </c>
      <c r="AC84" s="42">
        <f>Z84-AD84</f>
        <v>0</v>
      </c>
      <c r="AD84" s="42">
        <f>Z84*1%</f>
        <v>0</v>
      </c>
      <c r="AE84" s="43">
        <v>0</v>
      </c>
      <c r="AG84" s="27"/>
    </row>
    <row r="85" spans="1:67" s="39" customFormat="1" ht="109.5" customHeight="1" x14ac:dyDescent="0.5">
      <c r="A85" s="81"/>
      <c r="B85" s="80" t="s">
        <v>93</v>
      </c>
      <c r="C85" s="85"/>
      <c r="D85" s="75"/>
      <c r="E85" s="82"/>
      <c r="F85" s="82"/>
      <c r="G85" s="83"/>
      <c r="H85" s="78"/>
      <c r="I85" s="86"/>
      <c r="J85" s="48"/>
      <c r="K85" s="48"/>
      <c r="L85" s="48"/>
      <c r="M85" s="48"/>
      <c r="N85" s="38">
        <f t="shared" ref="N85:AE85" si="53">N86</f>
        <v>2859707.94</v>
      </c>
      <c r="O85" s="38">
        <f t="shared" si="53"/>
        <v>1885500</v>
      </c>
      <c r="P85" s="38">
        <f t="shared" si="53"/>
        <v>945610.86059999978</v>
      </c>
      <c r="Q85" s="108">
        <f t="shared" si="53"/>
        <v>2831110.8605999998</v>
      </c>
      <c r="R85" s="38">
        <f t="shared" si="53"/>
        <v>28597.079399999999</v>
      </c>
      <c r="S85" s="38">
        <f t="shared" si="53"/>
        <v>0</v>
      </c>
      <c r="T85" s="38">
        <f t="shared" si="53"/>
        <v>0</v>
      </c>
      <c r="U85" s="38">
        <f t="shared" si="53"/>
        <v>0</v>
      </c>
      <c r="V85" s="38">
        <f t="shared" si="53"/>
        <v>0</v>
      </c>
      <c r="W85" s="38">
        <f t="shared" si="53"/>
        <v>0</v>
      </c>
      <c r="X85" s="38">
        <f t="shared" si="53"/>
        <v>0</v>
      </c>
      <c r="Y85" s="38">
        <f t="shared" si="53"/>
        <v>0</v>
      </c>
      <c r="Z85" s="38">
        <f t="shared" si="53"/>
        <v>0</v>
      </c>
      <c r="AA85" s="38">
        <f t="shared" si="53"/>
        <v>0</v>
      </c>
      <c r="AB85" s="38">
        <f t="shared" si="53"/>
        <v>0</v>
      </c>
      <c r="AC85" s="38">
        <f t="shared" si="53"/>
        <v>0</v>
      </c>
      <c r="AD85" s="38">
        <f t="shared" si="53"/>
        <v>0</v>
      </c>
      <c r="AE85" s="38">
        <f t="shared" si="53"/>
        <v>0</v>
      </c>
    </row>
    <row r="86" spans="1:67" s="39" customFormat="1" ht="250.9" customHeight="1" x14ac:dyDescent="0.5">
      <c r="A86" s="81"/>
      <c r="B86" s="97" t="s">
        <v>94</v>
      </c>
      <c r="C86" s="85"/>
      <c r="D86" s="85"/>
      <c r="E86" s="82"/>
      <c r="F86" s="82"/>
      <c r="G86" s="83"/>
      <c r="H86" s="82"/>
      <c r="I86" s="87"/>
      <c r="J86" s="48"/>
      <c r="K86" s="48"/>
      <c r="L86" s="48"/>
      <c r="M86" s="48"/>
      <c r="N86" s="42">
        <v>2859707.94</v>
      </c>
      <c r="O86" s="42">
        <v>1885500</v>
      </c>
      <c r="P86" s="42">
        <f>Q86-O86</f>
        <v>945610.86059999978</v>
      </c>
      <c r="Q86" s="109">
        <f>N86-R86</f>
        <v>2831110.8605999998</v>
      </c>
      <c r="R86" s="42">
        <f>N86*1%</f>
        <v>28597.079399999999</v>
      </c>
      <c r="S86" s="42">
        <v>0</v>
      </c>
      <c r="T86" s="42">
        <v>0</v>
      </c>
      <c r="U86" s="42">
        <v>0</v>
      </c>
      <c r="V86" s="42">
        <v>0</v>
      </c>
      <c r="W86" s="42">
        <v>0</v>
      </c>
      <c r="X86" s="42">
        <v>0</v>
      </c>
      <c r="Y86" s="42">
        <v>0</v>
      </c>
      <c r="Z86" s="42">
        <v>0</v>
      </c>
      <c r="AA86" s="42">
        <v>0</v>
      </c>
      <c r="AB86" s="42">
        <v>0</v>
      </c>
      <c r="AC86" s="42">
        <v>0</v>
      </c>
      <c r="AD86" s="42">
        <v>0</v>
      </c>
      <c r="AE86" s="42">
        <v>0</v>
      </c>
    </row>
    <row r="87" spans="1:67" s="45" customFormat="1" ht="112.15" customHeight="1" x14ac:dyDescent="0.45">
      <c r="A87" s="77"/>
      <c r="B87" s="98" t="s">
        <v>95</v>
      </c>
      <c r="C87" s="75"/>
      <c r="D87" s="75"/>
      <c r="E87" s="78"/>
      <c r="F87" s="78"/>
      <c r="G87" s="99"/>
      <c r="H87" s="78"/>
      <c r="I87" s="86"/>
      <c r="J87" s="41"/>
      <c r="K87" s="41"/>
      <c r="L87" s="41"/>
      <c r="M87" s="41"/>
      <c r="N87" s="38">
        <f t="shared" ref="N87:AE87" si="54">N88</f>
        <v>4529380.28</v>
      </c>
      <c r="O87" s="38">
        <f t="shared" si="54"/>
        <v>2986400</v>
      </c>
      <c r="P87" s="38">
        <f t="shared" si="54"/>
        <v>1497686.4772000005</v>
      </c>
      <c r="Q87" s="108">
        <f t="shared" si="54"/>
        <v>4484086.4772000005</v>
      </c>
      <c r="R87" s="38">
        <f t="shared" si="54"/>
        <v>45293.802800000005</v>
      </c>
      <c r="S87" s="38">
        <f t="shared" si="54"/>
        <v>0</v>
      </c>
      <c r="T87" s="38">
        <f t="shared" si="54"/>
        <v>0</v>
      </c>
      <c r="U87" s="38">
        <f t="shared" si="54"/>
        <v>0</v>
      </c>
      <c r="V87" s="38">
        <f t="shared" si="54"/>
        <v>0</v>
      </c>
      <c r="W87" s="38">
        <f t="shared" si="54"/>
        <v>0</v>
      </c>
      <c r="X87" s="38">
        <f t="shared" si="54"/>
        <v>0</v>
      </c>
      <c r="Y87" s="38">
        <f t="shared" si="54"/>
        <v>0</v>
      </c>
      <c r="Z87" s="38">
        <f t="shared" si="54"/>
        <v>0</v>
      </c>
      <c r="AA87" s="38">
        <f t="shared" si="54"/>
        <v>0</v>
      </c>
      <c r="AB87" s="38">
        <f t="shared" si="54"/>
        <v>0</v>
      </c>
      <c r="AC87" s="38">
        <f t="shared" si="54"/>
        <v>0</v>
      </c>
      <c r="AD87" s="38">
        <f t="shared" si="54"/>
        <v>0</v>
      </c>
      <c r="AE87" s="38">
        <f t="shared" si="54"/>
        <v>0</v>
      </c>
    </row>
    <row r="88" spans="1:67" s="6" customFormat="1" ht="376.35" customHeight="1" x14ac:dyDescent="0.35">
      <c r="A88" s="81"/>
      <c r="B88" s="76" t="s">
        <v>96</v>
      </c>
      <c r="C88" s="85"/>
      <c r="D88" s="75" t="s">
        <v>37</v>
      </c>
      <c r="E88" s="82"/>
      <c r="F88" s="82"/>
      <c r="G88" s="83"/>
      <c r="H88" s="78">
        <v>2027</v>
      </c>
      <c r="I88" s="86" t="s">
        <v>44</v>
      </c>
      <c r="J88" s="48"/>
      <c r="K88" s="48"/>
      <c r="L88" s="48"/>
      <c r="M88" s="48"/>
      <c r="N88" s="42">
        <v>4529380.28</v>
      </c>
      <c r="O88" s="42">
        <v>2986400</v>
      </c>
      <c r="P88" s="42">
        <f>Q88-O88</f>
        <v>1497686.4772000005</v>
      </c>
      <c r="Q88" s="42">
        <f>N88-R88</f>
        <v>4484086.4772000005</v>
      </c>
      <c r="R88" s="42">
        <f>N88*1%</f>
        <v>45293.802800000005</v>
      </c>
      <c r="S88" s="42">
        <v>0</v>
      </c>
      <c r="T88" s="43">
        <v>0</v>
      </c>
      <c r="U88" s="43">
        <v>0</v>
      </c>
      <c r="V88" s="43">
        <v>0</v>
      </c>
      <c r="W88" s="43">
        <v>0</v>
      </c>
      <c r="X88" s="43">
        <v>0</v>
      </c>
      <c r="Y88" s="43">
        <v>0</v>
      </c>
      <c r="Z88" s="47">
        <v>0</v>
      </c>
      <c r="AA88" s="42">
        <f>AC88*66.5999998809%</f>
        <v>0</v>
      </c>
      <c r="AB88" s="42">
        <f>AC88-AA88</f>
        <v>0</v>
      </c>
      <c r="AC88" s="42">
        <f>Z88-AD88</f>
        <v>0</v>
      </c>
      <c r="AD88" s="42">
        <f>Z88*1%</f>
        <v>0</v>
      </c>
      <c r="AE88" s="43">
        <v>0</v>
      </c>
    </row>
    <row r="89" spans="1:67" s="39" customFormat="1" ht="87.75" customHeight="1" x14ac:dyDescent="0.5">
      <c r="A89" s="146" t="s">
        <v>97</v>
      </c>
      <c r="B89" s="146"/>
      <c r="C89" s="146"/>
      <c r="D89" s="146"/>
      <c r="E89" s="146"/>
      <c r="F89" s="146"/>
      <c r="G89" s="146"/>
      <c r="H89" s="146"/>
      <c r="I89" s="146"/>
      <c r="J89" s="52"/>
      <c r="K89" s="52"/>
      <c r="L89" s="52"/>
      <c r="M89" s="52"/>
      <c r="N89" s="38">
        <f t="shared" ref="N89:AE89" si="55">N90+N95</f>
        <v>112132830</v>
      </c>
      <c r="O89" s="38">
        <f t="shared" si="55"/>
        <v>0</v>
      </c>
      <c r="P89" s="38">
        <f t="shared" si="55"/>
        <v>0</v>
      </c>
      <c r="Q89" s="38">
        <f t="shared" si="55"/>
        <v>0</v>
      </c>
      <c r="R89" s="38">
        <f t="shared" si="55"/>
        <v>0</v>
      </c>
      <c r="S89" s="38">
        <f t="shared" si="55"/>
        <v>112326946</v>
      </c>
      <c r="T89" s="38">
        <f t="shared" si="55"/>
        <v>123223960</v>
      </c>
      <c r="U89" s="38">
        <f t="shared" si="55"/>
        <v>0</v>
      </c>
      <c r="V89" s="38">
        <f t="shared" si="55"/>
        <v>0</v>
      </c>
      <c r="W89" s="38">
        <f t="shared" si="55"/>
        <v>0</v>
      </c>
      <c r="X89" s="38">
        <f t="shared" si="55"/>
        <v>0</v>
      </c>
      <c r="Y89" s="38">
        <f t="shared" si="55"/>
        <v>123223960</v>
      </c>
      <c r="Z89" s="38">
        <f t="shared" si="55"/>
        <v>190577140</v>
      </c>
      <c r="AA89" s="38">
        <f t="shared" si="55"/>
        <v>0</v>
      </c>
      <c r="AB89" s="38">
        <f t="shared" si="55"/>
        <v>0</v>
      </c>
      <c r="AC89" s="38">
        <f t="shared" si="55"/>
        <v>0</v>
      </c>
      <c r="AD89" s="38">
        <f t="shared" si="55"/>
        <v>0</v>
      </c>
      <c r="AE89" s="38">
        <f t="shared" si="55"/>
        <v>190577140</v>
      </c>
      <c r="AG89" s="40"/>
      <c r="AK89" s="40"/>
    </row>
    <row r="90" spans="1:67" s="39" customFormat="1" ht="111.6" customHeight="1" x14ac:dyDescent="0.5">
      <c r="A90" s="146" t="s">
        <v>98</v>
      </c>
      <c r="B90" s="146"/>
      <c r="C90" s="146"/>
      <c r="D90" s="146"/>
      <c r="E90" s="146"/>
      <c r="F90" s="146"/>
      <c r="G90" s="146"/>
      <c r="H90" s="146"/>
      <c r="I90" s="146"/>
      <c r="J90" s="37"/>
      <c r="K90" s="37"/>
      <c r="L90" s="37"/>
      <c r="M90" s="37"/>
      <c r="N90" s="38">
        <f t="shared" ref="N90:AE90" si="56">N91+N92+N93+N94</f>
        <v>30253869.539999999</v>
      </c>
      <c r="O90" s="38">
        <f t="shared" si="56"/>
        <v>0</v>
      </c>
      <c r="P90" s="38">
        <f t="shared" si="56"/>
        <v>0</v>
      </c>
      <c r="Q90" s="38">
        <f t="shared" si="56"/>
        <v>0</v>
      </c>
      <c r="R90" s="38">
        <f t="shared" si="56"/>
        <v>0</v>
      </c>
      <c r="S90" s="38">
        <f t="shared" si="56"/>
        <v>30447985.539999999</v>
      </c>
      <c r="T90" s="38">
        <f t="shared" si="56"/>
        <v>90584071.370000005</v>
      </c>
      <c r="U90" s="38">
        <f t="shared" si="56"/>
        <v>0</v>
      </c>
      <c r="V90" s="38">
        <f t="shared" si="56"/>
        <v>0</v>
      </c>
      <c r="W90" s="38">
        <f t="shared" si="56"/>
        <v>0</v>
      </c>
      <c r="X90" s="38">
        <f t="shared" si="56"/>
        <v>0</v>
      </c>
      <c r="Y90" s="38">
        <f t="shared" si="56"/>
        <v>90584071.370000005</v>
      </c>
      <c r="Z90" s="38">
        <f t="shared" si="56"/>
        <v>60084260</v>
      </c>
      <c r="AA90" s="38">
        <f t="shared" si="56"/>
        <v>0</v>
      </c>
      <c r="AB90" s="38">
        <f t="shared" si="56"/>
        <v>0</v>
      </c>
      <c r="AC90" s="38">
        <f t="shared" si="56"/>
        <v>0</v>
      </c>
      <c r="AD90" s="38">
        <f t="shared" si="56"/>
        <v>0</v>
      </c>
      <c r="AE90" s="38">
        <f t="shared" si="56"/>
        <v>60084260</v>
      </c>
      <c r="AG90" s="53"/>
    </row>
    <row r="91" spans="1:67" s="59" customFormat="1" ht="157.69999999999999" customHeight="1" x14ac:dyDescent="0.35">
      <c r="A91" s="81"/>
      <c r="B91" s="84" t="s">
        <v>99</v>
      </c>
      <c r="C91" s="81"/>
      <c r="D91" s="82"/>
      <c r="E91" s="82"/>
      <c r="F91" s="82"/>
      <c r="G91" s="82"/>
      <c r="H91" s="100" t="s">
        <v>100</v>
      </c>
      <c r="I91" s="101"/>
      <c r="J91" s="54"/>
      <c r="K91" s="54"/>
      <c r="L91" s="54"/>
      <c r="M91" s="54"/>
      <c r="N91" s="55">
        <v>30253869.539999999</v>
      </c>
      <c r="O91" s="55">
        <v>0</v>
      </c>
      <c r="P91" s="55">
        <v>0</v>
      </c>
      <c r="Q91" s="55">
        <v>0</v>
      </c>
      <c r="R91" s="55">
        <v>0</v>
      </c>
      <c r="S91" s="55">
        <v>30447985.539999999</v>
      </c>
      <c r="T91" s="56">
        <v>0</v>
      </c>
      <c r="U91" s="56">
        <v>0</v>
      </c>
      <c r="V91" s="56">
        <v>0</v>
      </c>
      <c r="W91" s="56">
        <v>0</v>
      </c>
      <c r="X91" s="56">
        <v>0</v>
      </c>
      <c r="Y91" s="56">
        <v>0</v>
      </c>
      <c r="Z91" s="57">
        <v>0</v>
      </c>
      <c r="AA91" s="56">
        <v>0</v>
      </c>
      <c r="AB91" s="56">
        <v>0</v>
      </c>
      <c r="AC91" s="56">
        <v>0</v>
      </c>
      <c r="AD91" s="56">
        <v>0</v>
      </c>
      <c r="AE91" s="56">
        <v>0</v>
      </c>
      <c r="AF91" s="6"/>
      <c r="AG91" s="58"/>
      <c r="AH91" s="6"/>
      <c r="AI91" s="6"/>
      <c r="AJ91" s="6"/>
      <c r="AK91" s="6"/>
      <c r="AL91" s="6"/>
      <c r="AM91" s="6"/>
      <c r="AN91" s="6"/>
      <c r="AO91" s="6"/>
      <c r="AP91" s="6"/>
      <c r="AQ91" s="6"/>
      <c r="AR91" s="6"/>
      <c r="AS91" s="6"/>
      <c r="AT91" s="6"/>
      <c r="AU91" s="6"/>
      <c r="AV91" s="6"/>
      <c r="AW91" s="6"/>
      <c r="AX91" s="6"/>
      <c r="AY91" s="6"/>
      <c r="AZ91" s="6"/>
      <c r="BA91" s="6"/>
      <c r="BB91" s="6"/>
      <c r="BC91" s="6"/>
      <c r="BD91" s="6"/>
      <c r="BE91" s="6"/>
      <c r="BF91" s="6"/>
      <c r="BG91" s="6"/>
      <c r="BH91" s="6"/>
      <c r="BI91" s="6"/>
      <c r="BJ91" s="6"/>
      <c r="BK91" s="6"/>
      <c r="BL91" s="6"/>
      <c r="BM91" s="6"/>
      <c r="BN91" s="6"/>
      <c r="BO91" s="6"/>
    </row>
    <row r="92" spans="1:67" s="59" customFormat="1" ht="157.69999999999999" customHeight="1" x14ac:dyDescent="0.35">
      <c r="A92" s="81"/>
      <c r="B92" s="84" t="s">
        <v>101</v>
      </c>
      <c r="C92" s="81"/>
      <c r="D92" s="82"/>
      <c r="E92" s="82"/>
      <c r="F92" s="82"/>
      <c r="G92" s="82"/>
      <c r="H92" s="100"/>
      <c r="I92" s="101"/>
      <c r="J92" s="54"/>
      <c r="K92" s="54"/>
      <c r="L92" s="54"/>
      <c r="M92" s="54"/>
      <c r="N92" s="55">
        <v>0</v>
      </c>
      <c r="O92" s="55">
        <v>0</v>
      </c>
      <c r="P92" s="55">
        <v>0</v>
      </c>
      <c r="Q92" s="55">
        <v>0</v>
      </c>
      <c r="R92" s="55">
        <v>0</v>
      </c>
      <c r="S92" s="55">
        <v>0</v>
      </c>
      <c r="T92" s="56">
        <v>37905511.329999998</v>
      </c>
      <c r="U92" s="56">
        <v>0</v>
      </c>
      <c r="V92" s="56">
        <v>0</v>
      </c>
      <c r="W92" s="56">
        <v>0</v>
      </c>
      <c r="X92" s="56">
        <v>0</v>
      </c>
      <c r="Y92" s="56">
        <f>T92</f>
        <v>37905511.329999998</v>
      </c>
      <c r="Z92" s="57">
        <v>0</v>
      </c>
      <c r="AA92" s="56">
        <v>0</v>
      </c>
      <c r="AB92" s="56">
        <v>0</v>
      </c>
      <c r="AC92" s="56">
        <v>0</v>
      </c>
      <c r="AD92" s="56">
        <v>0</v>
      </c>
      <c r="AE92" s="56">
        <v>0</v>
      </c>
      <c r="AF92" s="6"/>
      <c r="AG92" s="58"/>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c r="BO92" s="6"/>
    </row>
    <row r="93" spans="1:67" s="6" customFormat="1" ht="157.69999999999999" customHeight="1" x14ac:dyDescent="0.35">
      <c r="A93" s="81"/>
      <c r="B93" s="84" t="s">
        <v>102</v>
      </c>
      <c r="C93" s="81"/>
      <c r="D93" s="82"/>
      <c r="E93" s="82"/>
      <c r="F93" s="82"/>
      <c r="G93" s="82"/>
      <c r="H93" s="102"/>
      <c r="I93" s="82"/>
      <c r="J93" s="46"/>
      <c r="K93" s="46"/>
      <c r="L93" s="46"/>
      <c r="M93" s="46"/>
      <c r="N93" s="60">
        <v>0</v>
      </c>
      <c r="O93" s="55">
        <v>0</v>
      </c>
      <c r="P93" s="55">
        <v>0</v>
      </c>
      <c r="Q93" s="61">
        <v>0</v>
      </c>
      <c r="R93" s="55">
        <v>0</v>
      </c>
      <c r="S93" s="60">
        <v>0</v>
      </c>
      <c r="T93" s="56">
        <v>52678560.039999999</v>
      </c>
      <c r="U93" s="56">
        <v>0</v>
      </c>
      <c r="V93" s="56">
        <v>0</v>
      </c>
      <c r="W93" s="60">
        <v>0</v>
      </c>
      <c r="X93" s="56">
        <v>0</v>
      </c>
      <c r="Y93" s="60">
        <f>T93</f>
        <v>52678560.039999999</v>
      </c>
      <c r="Z93" s="57">
        <v>0</v>
      </c>
      <c r="AA93" s="56">
        <v>0</v>
      </c>
      <c r="AB93" s="56">
        <v>0</v>
      </c>
      <c r="AC93" s="56">
        <v>0</v>
      </c>
      <c r="AD93" s="56">
        <v>0</v>
      </c>
      <c r="AE93" s="56">
        <v>0</v>
      </c>
      <c r="AG93" s="58"/>
    </row>
    <row r="94" spans="1:67" s="6" customFormat="1" ht="244.5" customHeight="1" x14ac:dyDescent="0.35">
      <c r="A94" s="81"/>
      <c r="B94" s="84" t="s">
        <v>103</v>
      </c>
      <c r="C94" s="81"/>
      <c r="D94" s="82"/>
      <c r="E94" s="82"/>
      <c r="F94" s="82"/>
      <c r="G94" s="82"/>
      <c r="H94" s="102"/>
      <c r="I94" s="82"/>
      <c r="J94" s="46"/>
      <c r="K94" s="46"/>
      <c r="L94" s="46"/>
      <c r="M94" s="46"/>
      <c r="N94" s="55">
        <v>0</v>
      </c>
      <c r="O94" s="55">
        <v>0</v>
      </c>
      <c r="P94" s="55">
        <v>0</v>
      </c>
      <c r="Q94" s="61">
        <v>0</v>
      </c>
      <c r="R94" s="55">
        <v>0</v>
      </c>
      <c r="S94" s="60">
        <v>0</v>
      </c>
      <c r="T94" s="56">
        <v>0</v>
      </c>
      <c r="U94" s="56">
        <v>0</v>
      </c>
      <c r="V94" s="56">
        <v>0</v>
      </c>
      <c r="W94" s="60">
        <v>0</v>
      </c>
      <c r="X94" s="56">
        <v>0</v>
      </c>
      <c r="Y94" s="56">
        <v>0</v>
      </c>
      <c r="Z94" s="60">
        <v>60084260</v>
      </c>
      <c r="AA94" s="56">
        <v>0</v>
      </c>
      <c r="AB94" s="56">
        <v>0</v>
      </c>
      <c r="AC94" s="56">
        <v>0</v>
      </c>
      <c r="AD94" s="56">
        <v>0</v>
      </c>
      <c r="AE94" s="56">
        <f>Z94</f>
        <v>60084260</v>
      </c>
      <c r="AG94" s="58"/>
    </row>
    <row r="95" spans="1:67" s="45" customFormat="1" ht="91.7" customHeight="1" x14ac:dyDescent="0.5">
      <c r="A95" s="146" t="s">
        <v>104</v>
      </c>
      <c r="B95" s="146"/>
      <c r="C95" s="146"/>
      <c r="D95" s="146"/>
      <c r="E95" s="146"/>
      <c r="F95" s="146"/>
      <c r="G95" s="146"/>
      <c r="H95" s="146"/>
      <c r="I95" s="146"/>
      <c r="J95" s="62"/>
      <c r="K95" s="62"/>
      <c r="L95" s="62"/>
      <c r="M95" s="62"/>
      <c r="N95" s="63">
        <f t="shared" ref="N95:AE95" si="57">N96+N97+N98+N99+N100</f>
        <v>81878960.459999993</v>
      </c>
      <c r="O95" s="63">
        <f t="shared" si="57"/>
        <v>0</v>
      </c>
      <c r="P95" s="63">
        <f t="shared" si="57"/>
        <v>0</v>
      </c>
      <c r="Q95" s="63">
        <f t="shared" si="57"/>
        <v>0</v>
      </c>
      <c r="R95" s="63">
        <f t="shared" si="57"/>
        <v>0</v>
      </c>
      <c r="S95" s="63">
        <f t="shared" si="57"/>
        <v>81878960.459999993</v>
      </c>
      <c r="T95" s="63">
        <f t="shared" si="57"/>
        <v>32639888.629999999</v>
      </c>
      <c r="U95" s="63">
        <f t="shared" si="57"/>
        <v>0</v>
      </c>
      <c r="V95" s="63">
        <f t="shared" si="57"/>
        <v>0</v>
      </c>
      <c r="W95" s="63">
        <f t="shared" si="57"/>
        <v>0</v>
      </c>
      <c r="X95" s="63">
        <f t="shared" si="57"/>
        <v>0</v>
      </c>
      <c r="Y95" s="63">
        <f t="shared" si="57"/>
        <v>32639888.629999999</v>
      </c>
      <c r="Z95" s="63">
        <f t="shared" si="57"/>
        <v>130492880</v>
      </c>
      <c r="AA95" s="63">
        <f t="shared" si="57"/>
        <v>0</v>
      </c>
      <c r="AB95" s="63">
        <f t="shared" si="57"/>
        <v>0</v>
      </c>
      <c r="AC95" s="63">
        <f t="shared" si="57"/>
        <v>0</v>
      </c>
      <c r="AD95" s="63">
        <f t="shared" si="57"/>
        <v>0</v>
      </c>
      <c r="AE95" s="63">
        <f t="shared" si="57"/>
        <v>130492880</v>
      </c>
      <c r="AG95" s="53"/>
    </row>
    <row r="96" spans="1:67" s="59" customFormat="1" ht="195.75" customHeight="1" x14ac:dyDescent="0.35">
      <c r="A96" s="81"/>
      <c r="B96" s="84" t="s">
        <v>105</v>
      </c>
      <c r="C96" s="81"/>
      <c r="D96" s="82"/>
      <c r="E96" s="82"/>
      <c r="F96" s="82"/>
      <c r="G96" s="82"/>
      <c r="H96" s="100"/>
      <c r="I96" s="101"/>
      <c r="J96" s="64"/>
      <c r="K96" s="64"/>
      <c r="L96" s="64"/>
      <c r="M96" s="64"/>
      <c r="N96" s="56">
        <v>0</v>
      </c>
      <c r="O96" s="56">
        <v>0</v>
      </c>
      <c r="P96" s="56">
        <v>0</v>
      </c>
      <c r="Q96" s="56">
        <v>0</v>
      </c>
      <c r="R96" s="56">
        <v>0</v>
      </c>
      <c r="S96" s="56">
        <v>0</v>
      </c>
      <c r="T96" s="43">
        <v>32639888.629999999</v>
      </c>
      <c r="U96" s="43">
        <v>0</v>
      </c>
      <c r="V96" s="43">
        <v>0</v>
      </c>
      <c r="W96" s="43">
        <v>0</v>
      </c>
      <c r="X96" s="43">
        <v>0</v>
      </c>
      <c r="Y96" s="43">
        <f>T96</f>
        <v>32639888.629999999</v>
      </c>
      <c r="Z96" s="43">
        <v>0</v>
      </c>
      <c r="AA96" s="56">
        <v>0</v>
      </c>
      <c r="AB96" s="56">
        <v>0</v>
      </c>
      <c r="AC96" s="56">
        <v>0</v>
      </c>
      <c r="AD96" s="56">
        <v>0</v>
      </c>
      <c r="AE96" s="43">
        <v>0</v>
      </c>
      <c r="AF96" s="6"/>
      <c r="AG96" s="58"/>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row>
    <row r="97" spans="1:67" s="59" customFormat="1" ht="195.75" customHeight="1" x14ac:dyDescent="0.35">
      <c r="A97" s="81"/>
      <c r="B97" s="84" t="s">
        <v>106</v>
      </c>
      <c r="C97" s="81"/>
      <c r="D97" s="82"/>
      <c r="E97" s="82"/>
      <c r="F97" s="82"/>
      <c r="G97" s="82"/>
      <c r="H97" s="100"/>
      <c r="I97" s="101"/>
      <c r="J97" s="64"/>
      <c r="K97" s="64"/>
      <c r="L97" s="64"/>
      <c r="M97" s="64"/>
      <c r="N97" s="56">
        <v>0</v>
      </c>
      <c r="O97" s="56">
        <v>0</v>
      </c>
      <c r="P97" s="56">
        <v>0</v>
      </c>
      <c r="Q97" s="56">
        <v>0</v>
      </c>
      <c r="R97" s="56">
        <v>0</v>
      </c>
      <c r="S97" s="56">
        <v>0</v>
      </c>
      <c r="T97" s="56">
        <v>0</v>
      </c>
      <c r="U97" s="43">
        <v>0</v>
      </c>
      <c r="V97" s="43">
        <v>0</v>
      </c>
      <c r="W97" s="43">
        <v>0</v>
      </c>
      <c r="X97" s="43">
        <v>0</v>
      </c>
      <c r="Y97" s="56">
        <v>0</v>
      </c>
      <c r="Z97" s="47">
        <v>38590064</v>
      </c>
      <c r="AA97" s="56">
        <v>0</v>
      </c>
      <c r="AB97" s="56">
        <v>0</v>
      </c>
      <c r="AC97" s="56">
        <v>0</v>
      </c>
      <c r="AD97" s="56">
        <v>0</v>
      </c>
      <c r="AE97" s="43">
        <f>Z97</f>
        <v>38590064</v>
      </c>
      <c r="AF97" s="6"/>
      <c r="AG97" s="58"/>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row>
    <row r="98" spans="1:67" s="59" customFormat="1" ht="195.75" customHeight="1" x14ac:dyDescent="0.35">
      <c r="A98" s="81"/>
      <c r="B98" s="84" t="s">
        <v>107</v>
      </c>
      <c r="C98" s="81"/>
      <c r="D98" s="82"/>
      <c r="E98" s="82"/>
      <c r="F98" s="82"/>
      <c r="G98" s="82"/>
      <c r="H98" s="100"/>
      <c r="I98" s="101"/>
      <c r="J98" s="64"/>
      <c r="K98" s="64"/>
      <c r="L98" s="64"/>
      <c r="M98" s="64"/>
      <c r="N98" s="56">
        <v>0</v>
      </c>
      <c r="O98" s="56">
        <v>0</v>
      </c>
      <c r="P98" s="56">
        <v>0</v>
      </c>
      <c r="Q98" s="56">
        <v>0</v>
      </c>
      <c r="R98" s="56">
        <v>0</v>
      </c>
      <c r="S98" s="56">
        <v>0</v>
      </c>
      <c r="T98" s="56">
        <v>0</v>
      </c>
      <c r="U98" s="43">
        <v>0</v>
      </c>
      <c r="V98" s="43">
        <v>0</v>
      </c>
      <c r="W98" s="43">
        <v>0</v>
      </c>
      <c r="X98" s="43">
        <v>0</v>
      </c>
      <c r="Y98" s="43">
        <v>0</v>
      </c>
      <c r="Z98" s="47">
        <v>49644336</v>
      </c>
      <c r="AA98" s="56">
        <v>0</v>
      </c>
      <c r="AB98" s="56">
        <v>0</v>
      </c>
      <c r="AC98" s="56">
        <v>0</v>
      </c>
      <c r="AD98" s="56">
        <v>0</v>
      </c>
      <c r="AE98" s="43">
        <f>Z98</f>
        <v>49644336</v>
      </c>
      <c r="AF98" s="6"/>
      <c r="AG98" s="58"/>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c r="BO98" s="6"/>
    </row>
    <row r="99" spans="1:67" s="59" customFormat="1" ht="195.75" customHeight="1" x14ac:dyDescent="0.35">
      <c r="A99" s="81"/>
      <c r="B99" s="84" t="s">
        <v>108</v>
      </c>
      <c r="C99" s="81"/>
      <c r="D99" s="82"/>
      <c r="E99" s="82"/>
      <c r="F99" s="82"/>
      <c r="G99" s="82"/>
      <c r="H99" s="100" t="s">
        <v>100</v>
      </c>
      <c r="I99" s="101"/>
      <c r="J99" s="64"/>
      <c r="K99" s="64"/>
      <c r="L99" s="64"/>
      <c r="M99" s="64"/>
      <c r="N99" s="56">
        <v>81878960.459999993</v>
      </c>
      <c r="O99" s="56">
        <v>0</v>
      </c>
      <c r="P99" s="56">
        <v>0</v>
      </c>
      <c r="Q99" s="56">
        <v>0</v>
      </c>
      <c r="R99" s="56">
        <v>0</v>
      </c>
      <c r="S99" s="56">
        <f>N99</f>
        <v>81878960.459999993</v>
      </c>
      <c r="T99" s="43">
        <v>0</v>
      </c>
      <c r="U99" s="43">
        <v>0</v>
      </c>
      <c r="V99" s="43">
        <v>0</v>
      </c>
      <c r="W99" s="43">
        <v>0</v>
      </c>
      <c r="X99" s="43">
        <v>0</v>
      </c>
      <c r="Y99" s="43">
        <v>0</v>
      </c>
      <c r="Z99" s="47">
        <v>0</v>
      </c>
      <c r="AA99" s="56">
        <v>0</v>
      </c>
      <c r="AB99" s="56">
        <v>0</v>
      </c>
      <c r="AC99" s="56">
        <v>0</v>
      </c>
      <c r="AD99" s="56">
        <v>0</v>
      </c>
      <c r="AE99" s="43">
        <v>0</v>
      </c>
      <c r="AF99" s="6"/>
      <c r="AG99" s="58"/>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c r="BO99" s="6"/>
    </row>
    <row r="100" spans="1:67" s="59" customFormat="1" ht="195.75" customHeight="1" x14ac:dyDescent="0.35">
      <c r="A100" s="81"/>
      <c r="B100" s="84" t="s">
        <v>109</v>
      </c>
      <c r="C100" s="81"/>
      <c r="D100" s="82"/>
      <c r="E100" s="82"/>
      <c r="F100" s="82"/>
      <c r="G100" s="82"/>
      <c r="H100" s="100" t="s">
        <v>110</v>
      </c>
      <c r="I100" s="101"/>
      <c r="J100" s="64"/>
      <c r="K100" s="64"/>
      <c r="L100" s="64"/>
      <c r="M100" s="64"/>
      <c r="N100" s="56">
        <v>0</v>
      </c>
      <c r="O100" s="56">
        <v>0</v>
      </c>
      <c r="P100" s="56">
        <v>0</v>
      </c>
      <c r="Q100" s="56">
        <v>0</v>
      </c>
      <c r="R100" s="56">
        <v>0</v>
      </c>
      <c r="S100" s="56">
        <v>0</v>
      </c>
      <c r="T100" s="43">
        <v>0</v>
      </c>
      <c r="U100" s="43">
        <v>0</v>
      </c>
      <c r="V100" s="43">
        <v>0</v>
      </c>
      <c r="W100" s="43">
        <v>0</v>
      </c>
      <c r="X100" s="43">
        <v>0</v>
      </c>
      <c r="Y100" s="43">
        <v>0</v>
      </c>
      <c r="Z100" s="47">
        <v>42258480</v>
      </c>
      <c r="AA100" s="56">
        <v>0</v>
      </c>
      <c r="AB100" s="56">
        <v>0</v>
      </c>
      <c r="AC100" s="56">
        <v>0</v>
      </c>
      <c r="AD100" s="56">
        <v>0</v>
      </c>
      <c r="AE100" s="43">
        <f>Z100</f>
        <v>42258480</v>
      </c>
      <c r="AF100" s="6"/>
      <c r="AG100" s="58"/>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c r="BO100" s="6"/>
    </row>
    <row r="101" spans="1:67" x14ac:dyDescent="0.35">
      <c r="F101" s="65"/>
      <c r="T101" s="6"/>
      <c r="U101" s="6"/>
      <c r="V101" s="6"/>
      <c r="W101" s="6"/>
      <c r="X101" s="6"/>
      <c r="Y101" s="6"/>
      <c r="Z101" s="6"/>
      <c r="AA101" s="6"/>
      <c r="AB101" s="6"/>
      <c r="AC101" s="6"/>
      <c r="AD101" s="6"/>
      <c r="AE101" s="6"/>
    </row>
    <row r="102" spans="1:67" x14ac:dyDescent="0.35">
      <c r="T102" s="6"/>
      <c r="U102" s="6"/>
      <c r="V102" s="6"/>
      <c r="W102" s="6"/>
      <c r="X102" s="6"/>
      <c r="Y102" s="6"/>
      <c r="Z102" s="6"/>
      <c r="AA102" s="6"/>
      <c r="AB102" s="6"/>
      <c r="AC102" s="6"/>
      <c r="AD102" s="6"/>
      <c r="AE102" s="6" t="s">
        <v>118</v>
      </c>
    </row>
    <row r="103" spans="1:67" x14ac:dyDescent="0.35">
      <c r="T103" s="6"/>
      <c r="U103" s="6"/>
      <c r="V103" s="6"/>
      <c r="W103" s="6"/>
      <c r="X103" s="6"/>
      <c r="Y103" s="6"/>
      <c r="Z103" s="6"/>
      <c r="AA103" s="6"/>
      <c r="AB103" s="6"/>
      <c r="AC103" s="6"/>
      <c r="AD103" s="6"/>
      <c r="AE103" s="6"/>
    </row>
    <row r="104" spans="1:67" x14ac:dyDescent="0.35">
      <c r="T104" s="6"/>
      <c r="U104" s="6"/>
      <c r="V104" s="6"/>
      <c r="W104" s="6"/>
      <c r="X104" s="6"/>
      <c r="Y104" s="6"/>
      <c r="Z104" s="6"/>
      <c r="AA104" s="6"/>
      <c r="AB104" s="6"/>
      <c r="AC104" s="6"/>
      <c r="AD104" s="6"/>
      <c r="AE104" s="6"/>
    </row>
    <row r="105" spans="1:67" x14ac:dyDescent="0.35">
      <c r="T105" s="6"/>
      <c r="U105" s="6"/>
      <c r="V105" s="6"/>
      <c r="W105" s="6"/>
      <c r="X105" s="6"/>
      <c r="Y105" s="6"/>
      <c r="Z105" s="6"/>
      <c r="AA105" s="6"/>
      <c r="AB105" s="6"/>
      <c r="AC105" s="6"/>
      <c r="AD105" s="6"/>
      <c r="AE105" s="6"/>
    </row>
    <row r="106" spans="1:67" x14ac:dyDescent="0.35">
      <c r="T106" s="6"/>
      <c r="U106" s="6"/>
      <c r="V106" s="6"/>
      <c r="W106" s="6"/>
      <c r="X106" s="6"/>
      <c r="Y106" s="6"/>
      <c r="Z106" s="6"/>
      <c r="AA106" s="6"/>
      <c r="AB106" s="6"/>
      <c r="AC106" s="6"/>
      <c r="AD106" s="6"/>
      <c r="AE106" s="6"/>
    </row>
    <row r="107" spans="1:67" ht="95.85" customHeight="1" x14ac:dyDescent="0.9">
      <c r="B107" s="113"/>
      <c r="C107" s="114"/>
      <c r="D107" s="114"/>
      <c r="E107" s="114"/>
      <c r="F107" s="114"/>
      <c r="G107" s="114"/>
      <c r="H107" s="114"/>
      <c r="I107" s="115"/>
      <c r="J107" s="114"/>
      <c r="K107" s="114"/>
      <c r="L107" s="114"/>
      <c r="M107" s="114"/>
      <c r="N107" s="116"/>
      <c r="O107" s="116"/>
      <c r="P107" s="116"/>
      <c r="Q107" s="116"/>
      <c r="R107" s="116"/>
      <c r="T107" s="6"/>
      <c r="U107" s="6"/>
      <c r="V107" s="6"/>
      <c r="W107" s="6"/>
      <c r="X107" s="6"/>
      <c r="Y107" s="6"/>
      <c r="Z107" s="6"/>
      <c r="AA107" s="6"/>
      <c r="AB107" s="6"/>
      <c r="AC107" s="6"/>
      <c r="AD107" s="6"/>
      <c r="AE107" s="6"/>
    </row>
    <row r="108" spans="1:67" ht="95.85" customHeight="1" x14ac:dyDescent="0.9">
      <c r="B108" s="113"/>
      <c r="C108" s="114"/>
      <c r="D108" s="114"/>
      <c r="E108" s="114"/>
      <c r="F108" s="114"/>
      <c r="G108" s="114"/>
      <c r="H108" s="114"/>
      <c r="I108" s="115"/>
      <c r="J108" s="114"/>
      <c r="K108" s="114"/>
      <c r="L108" s="114"/>
      <c r="M108" s="114"/>
      <c r="N108" s="116"/>
      <c r="O108" s="116"/>
      <c r="P108" s="116"/>
      <c r="Q108" s="116"/>
      <c r="R108" s="116"/>
      <c r="T108" s="6"/>
      <c r="U108" s="6"/>
      <c r="V108" s="6"/>
      <c r="W108" s="6"/>
      <c r="X108" s="6"/>
      <c r="Y108" s="6"/>
      <c r="Z108" s="6"/>
      <c r="AA108" s="6"/>
      <c r="AB108" s="6"/>
      <c r="AC108" s="6"/>
      <c r="AD108" s="6"/>
      <c r="AE108" s="6"/>
    </row>
    <row r="109" spans="1:67" ht="95.85" customHeight="1" x14ac:dyDescent="0.7">
      <c r="B109" s="113"/>
      <c r="N109" s="116"/>
      <c r="O109" s="116"/>
      <c r="P109" s="116"/>
      <c r="Q109" s="116"/>
      <c r="R109" s="116"/>
      <c r="T109" s="6"/>
      <c r="U109" s="6"/>
      <c r="V109" s="6"/>
      <c r="W109" s="6"/>
      <c r="X109" s="6"/>
      <c r="Y109" s="6"/>
      <c r="Z109" s="6"/>
      <c r="AA109" s="6"/>
      <c r="AB109" s="6"/>
      <c r="AC109" s="6"/>
      <c r="AD109" s="6"/>
      <c r="AE109" s="6"/>
    </row>
    <row r="110" spans="1:67" x14ac:dyDescent="0.35">
      <c r="T110" s="6"/>
      <c r="U110" s="6"/>
      <c r="V110" s="6"/>
      <c r="W110" s="6"/>
      <c r="X110" s="6"/>
      <c r="Y110" s="6"/>
      <c r="Z110" s="6"/>
      <c r="AA110" s="6"/>
      <c r="AB110" s="6"/>
      <c r="AC110" s="6"/>
      <c r="AD110" s="6"/>
      <c r="AE110" s="6"/>
    </row>
    <row r="111" spans="1:67" x14ac:dyDescent="0.35">
      <c r="T111" s="6"/>
      <c r="U111" s="6"/>
      <c r="V111" s="6"/>
      <c r="W111" s="6"/>
      <c r="X111" s="6"/>
      <c r="Y111" s="6"/>
      <c r="Z111" s="6"/>
      <c r="AA111" s="6"/>
      <c r="AB111" s="6"/>
      <c r="AC111" s="6"/>
      <c r="AD111" s="6"/>
      <c r="AE111" s="6"/>
    </row>
    <row r="112" spans="1:67" x14ac:dyDescent="0.35">
      <c r="T112" s="6"/>
      <c r="U112" s="6"/>
      <c r="V112" s="6"/>
      <c r="W112" s="6"/>
      <c r="X112" s="6"/>
      <c r="Y112" s="6"/>
      <c r="Z112" s="6"/>
      <c r="AA112" s="6"/>
      <c r="AB112" s="6"/>
      <c r="AC112" s="6"/>
      <c r="AD112" s="6"/>
      <c r="AE112" s="6"/>
    </row>
    <row r="113" spans="20:31" x14ac:dyDescent="0.35">
      <c r="T113" s="6"/>
      <c r="U113" s="6"/>
      <c r="V113" s="6"/>
      <c r="W113" s="6"/>
      <c r="X113" s="6"/>
      <c r="Y113" s="6"/>
      <c r="Z113" s="6"/>
      <c r="AA113" s="6"/>
      <c r="AB113" s="6"/>
      <c r="AC113" s="6"/>
      <c r="AD113" s="6"/>
      <c r="AE113" s="6"/>
    </row>
    <row r="114" spans="20:31" x14ac:dyDescent="0.35">
      <c r="T114" s="6"/>
      <c r="U114" s="6"/>
      <c r="V114" s="6"/>
      <c r="W114" s="6"/>
      <c r="X114" s="6"/>
      <c r="Y114" s="6"/>
      <c r="Z114" s="6"/>
      <c r="AA114" s="6"/>
      <c r="AB114" s="6"/>
      <c r="AC114" s="6"/>
      <c r="AD114" s="6"/>
      <c r="AE114" s="6"/>
    </row>
    <row r="115" spans="20:31" x14ac:dyDescent="0.35">
      <c r="T115" s="6"/>
      <c r="U115" s="6"/>
      <c r="V115" s="6"/>
      <c r="W115" s="6"/>
      <c r="X115" s="6"/>
      <c r="Y115" s="6"/>
      <c r="Z115" s="6"/>
      <c r="AA115" s="6"/>
      <c r="AB115" s="6"/>
      <c r="AC115" s="6"/>
      <c r="AD115" s="6"/>
      <c r="AE115" s="6"/>
    </row>
    <row r="116" spans="20:31" x14ac:dyDescent="0.35">
      <c r="T116" s="6"/>
      <c r="U116" s="6"/>
      <c r="V116" s="6"/>
      <c r="W116" s="6"/>
      <c r="X116" s="6"/>
      <c r="Y116" s="6"/>
      <c r="Z116" s="6"/>
      <c r="AA116" s="6"/>
      <c r="AB116" s="6"/>
      <c r="AC116" s="6"/>
      <c r="AD116" s="6"/>
      <c r="AE116" s="6"/>
    </row>
    <row r="117" spans="20:31" x14ac:dyDescent="0.35">
      <c r="T117" s="6"/>
      <c r="U117" s="6"/>
      <c r="V117" s="6"/>
      <c r="W117" s="6"/>
      <c r="X117" s="6"/>
      <c r="Y117" s="6"/>
      <c r="Z117" s="6"/>
      <c r="AA117" s="6"/>
      <c r="AB117" s="6"/>
      <c r="AC117" s="6"/>
      <c r="AD117" s="6"/>
      <c r="AE117" s="6"/>
    </row>
    <row r="118" spans="20:31" x14ac:dyDescent="0.35">
      <c r="T118" s="6"/>
      <c r="U118" s="6"/>
      <c r="V118" s="6"/>
      <c r="W118" s="6"/>
      <c r="X118" s="6"/>
      <c r="Y118" s="6"/>
      <c r="Z118" s="6"/>
      <c r="AA118" s="6"/>
      <c r="AB118" s="6"/>
      <c r="AC118" s="6"/>
      <c r="AD118" s="6"/>
      <c r="AE118" s="6"/>
    </row>
    <row r="119" spans="20:31" x14ac:dyDescent="0.35">
      <c r="T119" s="6"/>
      <c r="U119" s="6"/>
      <c r="V119" s="6"/>
      <c r="W119" s="6"/>
      <c r="X119" s="6"/>
      <c r="Y119" s="6"/>
      <c r="Z119" s="6"/>
      <c r="AA119" s="6"/>
      <c r="AB119" s="6"/>
      <c r="AC119" s="6"/>
      <c r="AD119" s="6"/>
      <c r="AE119" s="6"/>
    </row>
    <row r="120" spans="20:31" x14ac:dyDescent="0.35">
      <c r="T120" s="6"/>
      <c r="U120" s="6"/>
      <c r="V120" s="6"/>
      <c r="W120" s="6"/>
      <c r="X120" s="6"/>
      <c r="Y120" s="6"/>
      <c r="Z120" s="6"/>
      <c r="AA120" s="6"/>
      <c r="AB120" s="6"/>
      <c r="AC120" s="6"/>
      <c r="AD120" s="6"/>
      <c r="AE120" s="6"/>
    </row>
    <row r="121" spans="20:31" x14ac:dyDescent="0.35">
      <c r="T121" s="6"/>
      <c r="U121" s="6"/>
      <c r="V121" s="6"/>
      <c r="W121" s="6"/>
      <c r="X121" s="6"/>
      <c r="Y121" s="6"/>
      <c r="Z121" s="6"/>
      <c r="AA121" s="6"/>
      <c r="AB121" s="6"/>
      <c r="AC121" s="6"/>
      <c r="AD121" s="6"/>
      <c r="AE121" s="6"/>
    </row>
    <row r="122" spans="20:31" x14ac:dyDescent="0.35">
      <c r="T122" s="6"/>
      <c r="U122" s="6"/>
      <c r="V122" s="6"/>
      <c r="W122" s="6"/>
      <c r="X122" s="6"/>
      <c r="Y122" s="6"/>
      <c r="Z122" s="6"/>
      <c r="AA122" s="6"/>
      <c r="AB122" s="6"/>
      <c r="AC122" s="6"/>
      <c r="AD122" s="6"/>
      <c r="AE122" s="6"/>
    </row>
    <row r="123" spans="20:31" x14ac:dyDescent="0.35">
      <c r="T123" s="6"/>
      <c r="U123" s="6"/>
      <c r="V123" s="6"/>
      <c r="W123" s="6"/>
      <c r="X123" s="6"/>
      <c r="Y123" s="6"/>
      <c r="Z123" s="6"/>
      <c r="AA123" s="6"/>
      <c r="AB123" s="6"/>
      <c r="AC123" s="6"/>
      <c r="AD123" s="6"/>
      <c r="AE123" s="6"/>
    </row>
    <row r="124" spans="20:31" x14ac:dyDescent="0.35">
      <c r="T124" s="6"/>
      <c r="U124" s="6"/>
      <c r="V124" s="6"/>
      <c r="W124" s="6"/>
      <c r="X124" s="6"/>
      <c r="Y124" s="6"/>
      <c r="Z124" s="6"/>
      <c r="AA124" s="6"/>
      <c r="AB124" s="6"/>
      <c r="AC124" s="6"/>
      <c r="AD124" s="6"/>
      <c r="AE124" s="6"/>
    </row>
    <row r="125" spans="20:31" x14ac:dyDescent="0.35">
      <c r="T125" s="6"/>
      <c r="U125" s="6"/>
      <c r="V125" s="6"/>
      <c r="W125" s="6"/>
      <c r="X125" s="6"/>
      <c r="Y125" s="6"/>
      <c r="Z125" s="6"/>
      <c r="AA125" s="6"/>
      <c r="AB125" s="6"/>
      <c r="AC125" s="6"/>
      <c r="AD125" s="6"/>
      <c r="AE125" s="6"/>
    </row>
    <row r="126" spans="20:31" x14ac:dyDescent="0.35">
      <c r="T126" s="6"/>
      <c r="U126" s="6"/>
      <c r="V126" s="6"/>
      <c r="W126" s="6"/>
      <c r="X126" s="6"/>
      <c r="Y126" s="6"/>
      <c r="Z126" s="6"/>
      <c r="AA126" s="6"/>
      <c r="AB126" s="6"/>
      <c r="AC126" s="6"/>
      <c r="AD126" s="6"/>
      <c r="AE126" s="6"/>
    </row>
    <row r="127" spans="20:31" x14ac:dyDescent="0.35">
      <c r="T127" s="6"/>
      <c r="U127" s="6"/>
      <c r="V127" s="6"/>
      <c r="W127" s="6"/>
      <c r="X127" s="6"/>
      <c r="Y127" s="6"/>
      <c r="Z127" s="6"/>
      <c r="AA127" s="6"/>
      <c r="AB127" s="6"/>
      <c r="AC127" s="6"/>
      <c r="AD127" s="6"/>
      <c r="AE127" s="6"/>
    </row>
    <row r="128" spans="20:31" x14ac:dyDescent="0.35">
      <c r="T128" s="6"/>
      <c r="U128" s="6"/>
      <c r="V128" s="6"/>
      <c r="W128" s="6"/>
      <c r="X128" s="6"/>
      <c r="Y128" s="6"/>
      <c r="Z128" s="6"/>
      <c r="AA128" s="6"/>
      <c r="AB128" s="6"/>
      <c r="AC128" s="6"/>
      <c r="AD128" s="6"/>
      <c r="AE128" s="6"/>
    </row>
    <row r="129" spans="20:31" x14ac:dyDescent="0.35">
      <c r="T129" s="6"/>
      <c r="U129" s="6"/>
      <c r="V129" s="6"/>
      <c r="W129" s="6"/>
      <c r="X129" s="6"/>
      <c r="Y129" s="6"/>
      <c r="Z129" s="6"/>
      <c r="AA129" s="6"/>
      <c r="AB129" s="6"/>
      <c r="AC129" s="6"/>
      <c r="AD129" s="6"/>
      <c r="AE129" s="6"/>
    </row>
    <row r="130" spans="20:31" x14ac:dyDescent="0.35">
      <c r="T130" s="6"/>
      <c r="U130" s="6"/>
      <c r="V130" s="6"/>
      <c r="W130" s="6"/>
      <c r="X130" s="6"/>
      <c r="Y130" s="6"/>
      <c r="Z130" s="6"/>
      <c r="AA130" s="6"/>
      <c r="AB130" s="6"/>
      <c r="AC130" s="6"/>
      <c r="AD130" s="6"/>
      <c r="AE130" s="6"/>
    </row>
    <row r="131" spans="20:31" x14ac:dyDescent="0.35">
      <c r="T131" s="6"/>
      <c r="U131" s="6"/>
      <c r="V131" s="6"/>
      <c r="W131" s="6"/>
      <c r="X131" s="6"/>
      <c r="Y131" s="6"/>
      <c r="Z131" s="6"/>
      <c r="AA131" s="6"/>
      <c r="AB131" s="6"/>
      <c r="AC131" s="6"/>
      <c r="AD131" s="6"/>
      <c r="AE131" s="6"/>
    </row>
    <row r="132" spans="20:31" x14ac:dyDescent="0.35">
      <c r="T132" s="6"/>
      <c r="U132" s="6"/>
      <c r="V132" s="6"/>
      <c r="W132" s="6"/>
      <c r="X132" s="6"/>
      <c r="Y132" s="6"/>
      <c r="Z132" s="6"/>
      <c r="AA132" s="6"/>
      <c r="AB132" s="6"/>
      <c r="AC132" s="6"/>
      <c r="AD132" s="6"/>
      <c r="AE132" s="6"/>
    </row>
    <row r="133" spans="20:31" x14ac:dyDescent="0.35">
      <c r="T133" s="6"/>
      <c r="U133" s="6"/>
      <c r="V133" s="6"/>
      <c r="W133" s="6"/>
      <c r="X133" s="6"/>
      <c r="Y133" s="6"/>
      <c r="Z133" s="6"/>
      <c r="AA133" s="6"/>
      <c r="AB133" s="6"/>
      <c r="AC133" s="6"/>
      <c r="AD133" s="6"/>
      <c r="AE133" s="6"/>
    </row>
    <row r="134" spans="20:31" x14ac:dyDescent="0.35">
      <c r="T134" s="6"/>
      <c r="U134" s="6"/>
      <c r="V134" s="6"/>
      <c r="W134" s="6"/>
      <c r="X134" s="6"/>
      <c r="Y134" s="6"/>
      <c r="Z134" s="6"/>
      <c r="AA134" s="6"/>
      <c r="AB134" s="6"/>
      <c r="AC134" s="6"/>
      <c r="AD134" s="6"/>
      <c r="AE134" s="6"/>
    </row>
    <row r="135" spans="20:31" x14ac:dyDescent="0.35">
      <c r="T135" s="6"/>
      <c r="U135" s="6"/>
      <c r="V135" s="6"/>
      <c r="W135" s="6"/>
      <c r="X135" s="6"/>
      <c r="Y135" s="6"/>
      <c r="Z135" s="6"/>
      <c r="AA135" s="6"/>
      <c r="AB135" s="6"/>
      <c r="AC135" s="6"/>
      <c r="AD135" s="6"/>
      <c r="AE135" s="6"/>
    </row>
    <row r="136" spans="20:31" x14ac:dyDescent="0.35">
      <c r="T136" s="6"/>
      <c r="U136" s="6"/>
      <c r="V136" s="6"/>
      <c r="W136" s="6"/>
      <c r="X136" s="6"/>
      <c r="Y136" s="6"/>
      <c r="Z136" s="6"/>
      <c r="AA136" s="6"/>
      <c r="AB136" s="6"/>
      <c r="AC136" s="6"/>
      <c r="AD136" s="6"/>
      <c r="AE136" s="6"/>
    </row>
    <row r="137" spans="20:31" x14ac:dyDescent="0.35">
      <c r="T137" s="6"/>
      <c r="U137" s="6"/>
      <c r="V137" s="6"/>
      <c r="W137" s="6"/>
      <c r="X137" s="6"/>
      <c r="Y137" s="6"/>
      <c r="Z137" s="6"/>
      <c r="AA137" s="6"/>
      <c r="AB137" s="6"/>
      <c r="AC137" s="6"/>
      <c r="AD137" s="6"/>
      <c r="AE137" s="6"/>
    </row>
    <row r="138" spans="20:31" x14ac:dyDescent="0.35">
      <c r="T138" s="6"/>
      <c r="U138" s="6"/>
      <c r="V138" s="6"/>
      <c r="W138" s="6"/>
      <c r="X138" s="6"/>
      <c r="Y138" s="6"/>
      <c r="Z138" s="6"/>
      <c r="AA138" s="6"/>
      <c r="AB138" s="6"/>
      <c r="AC138" s="6"/>
      <c r="AD138" s="6"/>
      <c r="AE138" s="6"/>
    </row>
    <row r="139" spans="20:31" x14ac:dyDescent="0.35">
      <c r="T139" s="6"/>
      <c r="U139" s="6"/>
      <c r="V139" s="6"/>
      <c r="W139" s="6"/>
      <c r="X139" s="6"/>
      <c r="Y139" s="6"/>
      <c r="Z139" s="6"/>
      <c r="AA139" s="6"/>
      <c r="AB139" s="6"/>
      <c r="AC139" s="6"/>
      <c r="AD139" s="6"/>
      <c r="AE139" s="6"/>
    </row>
    <row r="140" spans="20:31" x14ac:dyDescent="0.35">
      <c r="T140" s="6"/>
      <c r="U140" s="6"/>
      <c r="V140" s="6"/>
      <c r="W140" s="6"/>
      <c r="X140" s="6"/>
      <c r="Y140" s="6"/>
      <c r="Z140" s="6"/>
      <c r="AA140" s="6"/>
      <c r="AB140" s="6"/>
      <c r="AC140" s="6"/>
      <c r="AD140" s="6"/>
      <c r="AE140" s="6"/>
    </row>
    <row r="141" spans="20:31" x14ac:dyDescent="0.35">
      <c r="T141" s="6"/>
      <c r="U141" s="6"/>
      <c r="V141" s="6"/>
      <c r="W141" s="6"/>
      <c r="X141" s="6"/>
      <c r="Y141" s="6"/>
      <c r="Z141" s="6"/>
      <c r="AA141" s="6"/>
      <c r="AB141" s="6"/>
      <c r="AC141" s="6"/>
      <c r="AD141" s="6"/>
      <c r="AE141" s="6"/>
    </row>
    <row r="142" spans="20:31" x14ac:dyDescent="0.35">
      <c r="T142" s="6"/>
      <c r="U142" s="6"/>
      <c r="V142" s="6"/>
      <c r="W142" s="6"/>
      <c r="X142" s="6"/>
      <c r="Y142" s="6"/>
      <c r="Z142" s="6"/>
      <c r="AA142" s="6"/>
      <c r="AB142" s="6"/>
      <c r="AC142" s="6"/>
      <c r="AD142" s="6"/>
      <c r="AE142" s="6"/>
    </row>
    <row r="143" spans="20:31" x14ac:dyDescent="0.35">
      <c r="T143" s="6"/>
      <c r="U143" s="6"/>
      <c r="V143" s="6"/>
      <c r="W143" s="6"/>
      <c r="X143" s="6"/>
      <c r="Y143" s="6"/>
      <c r="Z143" s="6"/>
      <c r="AA143" s="6"/>
      <c r="AB143" s="6"/>
      <c r="AC143" s="6"/>
      <c r="AD143" s="6"/>
      <c r="AE143" s="6"/>
    </row>
    <row r="144" spans="20:31" x14ac:dyDescent="0.35">
      <c r="T144" s="6"/>
      <c r="U144" s="6"/>
      <c r="V144" s="6"/>
      <c r="W144" s="6"/>
      <c r="X144" s="6"/>
      <c r="Y144" s="6"/>
      <c r="Z144" s="6"/>
      <c r="AA144" s="6"/>
      <c r="AB144" s="6"/>
      <c r="AC144" s="6"/>
      <c r="AD144" s="6"/>
      <c r="AE144" s="6"/>
    </row>
    <row r="145" spans="20:31" x14ac:dyDescent="0.35">
      <c r="T145" s="6"/>
      <c r="U145" s="6"/>
      <c r="V145" s="6"/>
      <c r="W145" s="6"/>
      <c r="X145" s="6"/>
      <c r="Y145" s="6"/>
      <c r="Z145" s="6"/>
      <c r="AA145" s="6"/>
      <c r="AB145" s="6"/>
      <c r="AC145" s="6"/>
      <c r="AD145" s="6"/>
      <c r="AE145" s="6"/>
    </row>
    <row r="146" spans="20:31" x14ac:dyDescent="0.35">
      <c r="T146" s="6"/>
      <c r="U146" s="6"/>
      <c r="V146" s="6"/>
      <c r="W146" s="6"/>
      <c r="X146" s="6"/>
      <c r="Y146" s="6"/>
      <c r="Z146" s="6"/>
      <c r="AA146" s="6"/>
      <c r="AB146" s="6"/>
      <c r="AC146" s="6"/>
      <c r="AD146" s="6"/>
      <c r="AE146" s="6"/>
    </row>
    <row r="147" spans="20:31" x14ac:dyDescent="0.35">
      <c r="T147" s="6"/>
      <c r="U147" s="6"/>
      <c r="V147" s="6"/>
      <c r="W147" s="6"/>
      <c r="X147" s="6"/>
      <c r="Y147" s="6"/>
      <c r="Z147" s="6"/>
      <c r="AA147" s="6"/>
      <c r="AB147" s="6"/>
      <c r="AC147" s="6"/>
      <c r="AD147" s="6"/>
      <c r="AE147" s="6"/>
    </row>
    <row r="148" spans="20:31" x14ac:dyDescent="0.35">
      <c r="T148" s="6"/>
      <c r="U148" s="6"/>
      <c r="V148" s="6"/>
      <c r="W148" s="6"/>
      <c r="X148" s="6"/>
      <c r="Y148" s="6"/>
      <c r="Z148" s="6"/>
      <c r="AA148" s="6"/>
      <c r="AB148" s="6"/>
      <c r="AC148" s="6"/>
      <c r="AD148" s="6"/>
      <c r="AE148" s="6"/>
    </row>
    <row r="149" spans="20:31" x14ac:dyDescent="0.35">
      <c r="T149" s="6"/>
      <c r="U149" s="6"/>
      <c r="V149" s="6"/>
      <c r="W149" s="6"/>
      <c r="X149" s="6"/>
      <c r="Y149" s="6"/>
      <c r="Z149" s="6"/>
      <c r="AA149" s="6"/>
      <c r="AB149" s="6"/>
      <c r="AC149" s="6"/>
      <c r="AD149" s="6"/>
      <c r="AE149" s="6"/>
    </row>
    <row r="150" spans="20:31" x14ac:dyDescent="0.35">
      <c r="T150" s="6"/>
      <c r="U150" s="6"/>
      <c r="V150" s="6"/>
      <c r="W150" s="6"/>
      <c r="X150" s="6"/>
      <c r="Y150" s="6"/>
      <c r="Z150" s="6"/>
      <c r="AA150" s="6"/>
      <c r="AB150" s="6"/>
      <c r="AC150" s="6"/>
      <c r="AD150" s="6"/>
      <c r="AE150" s="6"/>
    </row>
    <row r="151" spans="20:31" x14ac:dyDescent="0.35">
      <c r="T151" s="6"/>
      <c r="U151" s="6"/>
      <c r="V151" s="6"/>
      <c r="W151" s="6"/>
      <c r="X151" s="6"/>
      <c r="Y151" s="6"/>
      <c r="Z151" s="6"/>
      <c r="AA151" s="6"/>
      <c r="AB151" s="6"/>
      <c r="AC151" s="6"/>
      <c r="AD151" s="6"/>
      <c r="AE151" s="6"/>
    </row>
    <row r="152" spans="20:31" x14ac:dyDescent="0.35">
      <c r="T152" s="6"/>
      <c r="U152" s="6"/>
      <c r="V152" s="6"/>
      <c r="W152" s="6"/>
      <c r="X152" s="6"/>
      <c r="Y152" s="6"/>
      <c r="Z152" s="6"/>
      <c r="AA152" s="6"/>
      <c r="AB152" s="6"/>
      <c r="AC152" s="6"/>
      <c r="AD152" s="6"/>
      <c r="AE152" s="6"/>
    </row>
    <row r="153" spans="20:31" x14ac:dyDescent="0.35">
      <c r="T153" s="6"/>
      <c r="U153" s="6"/>
      <c r="V153" s="6"/>
      <c r="W153" s="6"/>
      <c r="X153" s="6"/>
      <c r="Y153" s="6"/>
      <c r="Z153" s="6"/>
      <c r="AA153" s="6"/>
      <c r="AB153" s="6"/>
      <c r="AC153" s="6"/>
      <c r="AD153" s="6"/>
      <c r="AE153" s="6"/>
    </row>
    <row r="154" spans="20:31" x14ac:dyDescent="0.35">
      <c r="T154" s="6"/>
      <c r="U154" s="6"/>
      <c r="V154" s="6"/>
      <c r="W154" s="6"/>
      <c r="X154" s="6"/>
      <c r="Y154" s="6"/>
      <c r="Z154" s="6"/>
      <c r="AA154" s="6"/>
      <c r="AB154" s="6"/>
      <c r="AC154" s="6"/>
      <c r="AD154" s="6"/>
      <c r="AE154" s="6"/>
    </row>
    <row r="155" spans="20:31" x14ac:dyDescent="0.35">
      <c r="T155" s="6"/>
      <c r="U155" s="6"/>
      <c r="V155" s="6"/>
      <c r="W155" s="6"/>
      <c r="X155" s="6"/>
      <c r="Y155" s="6"/>
      <c r="Z155" s="6"/>
      <c r="AA155" s="6"/>
      <c r="AB155" s="6"/>
      <c r="AC155" s="6"/>
      <c r="AD155" s="6"/>
      <c r="AE155" s="6"/>
    </row>
    <row r="156" spans="20:31" x14ac:dyDescent="0.35">
      <c r="T156" s="6"/>
      <c r="U156" s="6"/>
      <c r="V156" s="6"/>
      <c r="W156" s="6"/>
      <c r="X156" s="6"/>
      <c r="Y156" s="6"/>
      <c r="Z156" s="6"/>
      <c r="AA156" s="6"/>
      <c r="AB156" s="6"/>
      <c r="AC156" s="6"/>
      <c r="AD156" s="6"/>
      <c r="AE156" s="6"/>
    </row>
    <row r="157" spans="20:31" x14ac:dyDescent="0.35">
      <c r="T157" s="6"/>
      <c r="U157" s="6"/>
      <c r="V157" s="6"/>
      <c r="W157" s="6"/>
      <c r="X157" s="6"/>
      <c r="Y157" s="6"/>
      <c r="Z157" s="6"/>
      <c r="AA157" s="6"/>
      <c r="AB157" s="6"/>
      <c r="AC157" s="6"/>
      <c r="AD157" s="6"/>
      <c r="AE157" s="6"/>
    </row>
    <row r="158" spans="20:31" x14ac:dyDescent="0.35">
      <c r="T158" s="6"/>
      <c r="U158" s="6"/>
      <c r="V158" s="6"/>
      <c r="W158" s="6"/>
      <c r="X158" s="6"/>
      <c r="Y158" s="6"/>
      <c r="Z158" s="6"/>
      <c r="AA158" s="6"/>
      <c r="AB158" s="6"/>
      <c r="AC158" s="6"/>
      <c r="AD158" s="6"/>
      <c r="AE158" s="6"/>
    </row>
    <row r="159" spans="20:31" x14ac:dyDescent="0.35">
      <c r="T159" s="6"/>
      <c r="U159" s="6"/>
      <c r="V159" s="6"/>
      <c r="W159" s="6"/>
      <c r="X159" s="6"/>
      <c r="Y159" s="6"/>
      <c r="Z159" s="6"/>
      <c r="AA159" s="6"/>
      <c r="AB159" s="6"/>
      <c r="AC159" s="6"/>
      <c r="AD159" s="6"/>
      <c r="AE159" s="6"/>
    </row>
    <row r="160" spans="20:31" x14ac:dyDescent="0.35">
      <c r="T160" s="6"/>
      <c r="U160" s="6"/>
      <c r="V160" s="6"/>
      <c r="W160" s="6"/>
      <c r="X160" s="6"/>
      <c r="Y160" s="6"/>
      <c r="Z160" s="6"/>
      <c r="AA160" s="6"/>
      <c r="AB160" s="6"/>
      <c r="AC160" s="6"/>
      <c r="AD160" s="6"/>
      <c r="AE160" s="6"/>
    </row>
    <row r="161" spans="20:31" x14ac:dyDescent="0.35">
      <c r="T161" s="6"/>
      <c r="U161" s="6"/>
      <c r="V161" s="6"/>
      <c r="W161" s="6"/>
      <c r="X161" s="6"/>
      <c r="Y161" s="6"/>
      <c r="Z161" s="6"/>
      <c r="AA161" s="6"/>
      <c r="AB161" s="6"/>
      <c r="AC161" s="6"/>
      <c r="AD161" s="6"/>
      <c r="AE161" s="6"/>
    </row>
    <row r="162" spans="20:31" x14ac:dyDescent="0.35">
      <c r="T162" s="6"/>
      <c r="U162" s="6"/>
      <c r="V162" s="6"/>
      <c r="W162" s="6"/>
      <c r="X162" s="6"/>
      <c r="Y162" s="6"/>
      <c r="Z162" s="6"/>
      <c r="AA162" s="6"/>
      <c r="AB162" s="6"/>
      <c r="AC162" s="6"/>
      <c r="AD162" s="6"/>
      <c r="AE162" s="6"/>
    </row>
    <row r="163" spans="20:31" x14ac:dyDescent="0.35">
      <c r="T163" s="6"/>
      <c r="U163" s="6"/>
      <c r="V163" s="6"/>
      <c r="W163" s="6"/>
      <c r="X163" s="6"/>
      <c r="Y163" s="6"/>
      <c r="Z163" s="6"/>
      <c r="AA163" s="6"/>
      <c r="AB163" s="6"/>
      <c r="AC163" s="6"/>
      <c r="AD163" s="6"/>
      <c r="AE163" s="6"/>
    </row>
    <row r="164" spans="20:31" x14ac:dyDescent="0.35">
      <c r="T164" s="6"/>
      <c r="U164" s="6"/>
      <c r="V164" s="6"/>
      <c r="W164" s="6"/>
      <c r="X164" s="6"/>
      <c r="Y164" s="6"/>
      <c r="Z164" s="6"/>
      <c r="AA164" s="6"/>
      <c r="AB164" s="6"/>
      <c r="AC164" s="6"/>
      <c r="AD164" s="6"/>
      <c r="AE164" s="6"/>
    </row>
    <row r="165" spans="20:31" x14ac:dyDescent="0.35">
      <c r="T165" s="6"/>
      <c r="U165" s="6"/>
      <c r="V165" s="6"/>
      <c r="W165" s="6"/>
      <c r="X165" s="6"/>
      <c r="Y165" s="6"/>
      <c r="Z165" s="6"/>
      <c r="AA165" s="6"/>
      <c r="AB165" s="6"/>
      <c r="AC165" s="6"/>
      <c r="AD165" s="6"/>
      <c r="AE165" s="6"/>
    </row>
    <row r="166" spans="20:31" x14ac:dyDescent="0.35">
      <c r="T166" s="6"/>
      <c r="U166" s="6"/>
      <c r="V166" s="6"/>
      <c r="W166" s="6"/>
      <c r="X166" s="6"/>
      <c r="Y166" s="6"/>
      <c r="Z166" s="6"/>
      <c r="AA166" s="6"/>
      <c r="AB166" s="6"/>
      <c r="AC166" s="6"/>
      <c r="AD166" s="6"/>
      <c r="AE166" s="6"/>
    </row>
    <row r="167" spans="20:31" x14ac:dyDescent="0.35">
      <c r="T167" s="6"/>
      <c r="U167" s="6"/>
      <c r="V167" s="6"/>
      <c r="W167" s="6"/>
      <c r="X167" s="6"/>
      <c r="Y167" s="6"/>
      <c r="Z167" s="6"/>
      <c r="AA167" s="6"/>
      <c r="AB167" s="6"/>
      <c r="AC167" s="6"/>
      <c r="AD167" s="6"/>
      <c r="AE167" s="6"/>
    </row>
    <row r="168" spans="20:31" x14ac:dyDescent="0.35">
      <c r="T168" s="6"/>
      <c r="U168" s="6"/>
      <c r="V168" s="6"/>
      <c r="W168" s="6"/>
      <c r="X168" s="6"/>
      <c r="Y168" s="6"/>
      <c r="Z168" s="6"/>
      <c r="AA168" s="6"/>
      <c r="AB168" s="6"/>
      <c r="AC168" s="6"/>
      <c r="AD168" s="6"/>
      <c r="AE168" s="6"/>
    </row>
    <row r="169" spans="20:31" x14ac:dyDescent="0.35">
      <c r="T169" s="6"/>
      <c r="U169" s="6"/>
      <c r="V169" s="6"/>
      <c r="W169" s="6"/>
      <c r="X169" s="6"/>
      <c r="Y169" s="6"/>
      <c r="Z169" s="6"/>
      <c r="AA169" s="6"/>
      <c r="AB169" s="6"/>
      <c r="AC169" s="6"/>
      <c r="AD169" s="6"/>
      <c r="AE169" s="6"/>
    </row>
    <row r="170" spans="20:31" x14ac:dyDescent="0.35">
      <c r="T170" s="6"/>
      <c r="U170" s="6"/>
      <c r="V170" s="6"/>
      <c r="W170" s="6"/>
      <c r="X170" s="6"/>
      <c r="Y170" s="6"/>
      <c r="Z170" s="6"/>
      <c r="AA170" s="6"/>
      <c r="AB170" s="6"/>
      <c r="AC170" s="6"/>
      <c r="AD170" s="6"/>
      <c r="AE170" s="6"/>
    </row>
    <row r="171" spans="20:31" x14ac:dyDescent="0.35">
      <c r="T171" s="6"/>
      <c r="U171" s="6"/>
      <c r="V171" s="6"/>
      <c r="W171" s="6"/>
      <c r="X171" s="6"/>
      <c r="Y171" s="6"/>
      <c r="Z171" s="6"/>
      <c r="AA171" s="6"/>
      <c r="AB171" s="6"/>
      <c r="AC171" s="6"/>
      <c r="AD171" s="6"/>
      <c r="AE171" s="6"/>
    </row>
    <row r="172" spans="20:31" x14ac:dyDescent="0.35">
      <c r="T172" s="6"/>
      <c r="U172" s="6"/>
      <c r="V172" s="6"/>
      <c r="W172" s="6"/>
      <c r="X172" s="6"/>
      <c r="Y172" s="6"/>
      <c r="Z172" s="6"/>
      <c r="AA172" s="6"/>
      <c r="AB172" s="6"/>
      <c r="AC172" s="6"/>
      <c r="AD172" s="6"/>
      <c r="AE172" s="6"/>
    </row>
    <row r="173" spans="20:31" x14ac:dyDescent="0.35">
      <c r="T173" s="6"/>
      <c r="U173" s="6"/>
      <c r="V173" s="6"/>
      <c r="W173" s="6"/>
      <c r="X173" s="6"/>
      <c r="Y173" s="6"/>
      <c r="Z173" s="6"/>
      <c r="AA173" s="6"/>
      <c r="AB173" s="6"/>
      <c r="AC173" s="6"/>
      <c r="AD173" s="6"/>
      <c r="AE173" s="6"/>
    </row>
    <row r="174" spans="20:31" x14ac:dyDescent="0.35">
      <c r="T174" s="6"/>
      <c r="U174" s="6"/>
      <c r="V174" s="6"/>
      <c r="W174" s="6"/>
      <c r="X174" s="6"/>
      <c r="Y174" s="6"/>
      <c r="Z174" s="6"/>
      <c r="AA174" s="6"/>
      <c r="AB174" s="6"/>
      <c r="AC174" s="6"/>
      <c r="AD174" s="6"/>
      <c r="AE174" s="6"/>
    </row>
    <row r="175" spans="20:31" x14ac:dyDescent="0.35">
      <c r="T175" s="6"/>
      <c r="U175" s="6"/>
      <c r="V175" s="6"/>
      <c r="W175" s="6"/>
      <c r="X175" s="6"/>
      <c r="Y175" s="6"/>
      <c r="Z175" s="6"/>
      <c r="AA175" s="6"/>
      <c r="AB175" s="6"/>
      <c r="AC175" s="6"/>
      <c r="AD175" s="6"/>
      <c r="AE175" s="6"/>
    </row>
    <row r="176" spans="20:31" x14ac:dyDescent="0.35">
      <c r="T176" s="6"/>
      <c r="U176" s="6"/>
      <c r="V176" s="6"/>
      <c r="W176" s="6"/>
      <c r="X176" s="6"/>
      <c r="Y176" s="6"/>
      <c r="Z176" s="6"/>
      <c r="AA176" s="6"/>
      <c r="AB176" s="6"/>
      <c r="AC176" s="6"/>
      <c r="AD176" s="6"/>
      <c r="AE176" s="6"/>
    </row>
    <row r="177" spans="20:31" x14ac:dyDescent="0.35">
      <c r="T177" s="6"/>
      <c r="U177" s="6"/>
      <c r="V177" s="6"/>
      <c r="W177" s="6"/>
      <c r="X177" s="6"/>
      <c r="Y177" s="6"/>
      <c r="Z177" s="6"/>
      <c r="AA177" s="6"/>
      <c r="AB177" s="6"/>
      <c r="AC177" s="6"/>
      <c r="AD177" s="6"/>
      <c r="AE177" s="6"/>
    </row>
    <row r="178" spans="20:31" x14ac:dyDescent="0.35">
      <c r="T178" s="6"/>
      <c r="U178" s="6"/>
      <c r="V178" s="6"/>
      <c r="W178" s="6"/>
      <c r="X178" s="6"/>
      <c r="Y178" s="6"/>
      <c r="Z178" s="6"/>
      <c r="AA178" s="6"/>
      <c r="AB178" s="6"/>
      <c r="AC178" s="6"/>
      <c r="AD178" s="6"/>
      <c r="AE178" s="6"/>
    </row>
    <row r="179" spans="20:31" x14ac:dyDescent="0.35">
      <c r="T179" s="6"/>
      <c r="U179" s="6"/>
      <c r="V179" s="6"/>
      <c r="W179" s="6"/>
      <c r="X179" s="6"/>
      <c r="Y179" s="6"/>
      <c r="Z179" s="6"/>
      <c r="AA179" s="6"/>
      <c r="AB179" s="6"/>
      <c r="AC179" s="6"/>
      <c r="AD179" s="6"/>
      <c r="AE179" s="6"/>
    </row>
    <row r="180" spans="20:31" x14ac:dyDescent="0.35">
      <c r="T180" s="6"/>
      <c r="U180" s="6"/>
      <c r="V180" s="6"/>
      <c r="W180" s="6"/>
      <c r="X180" s="6"/>
      <c r="Y180" s="6"/>
      <c r="Z180" s="6"/>
      <c r="AA180" s="6"/>
      <c r="AB180" s="6"/>
      <c r="AC180" s="6"/>
      <c r="AD180" s="6"/>
      <c r="AE180" s="6"/>
    </row>
    <row r="181" spans="20:31" x14ac:dyDescent="0.35">
      <c r="T181" s="6"/>
      <c r="U181" s="6"/>
      <c r="V181" s="6"/>
      <c r="W181" s="6"/>
      <c r="X181" s="6"/>
      <c r="Y181" s="6"/>
      <c r="Z181" s="6"/>
      <c r="AA181" s="6"/>
      <c r="AB181" s="6"/>
      <c r="AC181" s="6"/>
      <c r="AD181" s="6"/>
      <c r="AE181" s="6"/>
    </row>
    <row r="182" spans="20:31" x14ac:dyDescent="0.35">
      <c r="T182" s="6"/>
      <c r="U182" s="6"/>
      <c r="V182" s="6"/>
      <c r="W182" s="6"/>
      <c r="X182" s="6"/>
      <c r="Y182" s="6"/>
      <c r="Z182" s="6"/>
      <c r="AA182" s="6"/>
      <c r="AB182" s="6"/>
      <c r="AC182" s="6"/>
      <c r="AD182" s="6"/>
      <c r="AE182" s="6"/>
    </row>
    <row r="183" spans="20:31" x14ac:dyDescent="0.35">
      <c r="T183" s="6"/>
      <c r="U183" s="6"/>
      <c r="V183" s="6"/>
      <c r="W183" s="6"/>
      <c r="X183" s="6"/>
      <c r="Y183" s="6"/>
      <c r="Z183" s="6"/>
      <c r="AA183" s="6"/>
      <c r="AB183" s="6"/>
      <c r="AC183" s="6"/>
      <c r="AD183" s="6"/>
      <c r="AE183" s="6"/>
    </row>
    <row r="184" spans="20:31" x14ac:dyDescent="0.35">
      <c r="T184" s="6"/>
      <c r="U184" s="6"/>
      <c r="V184" s="6"/>
      <c r="W184" s="6"/>
      <c r="X184" s="6"/>
      <c r="Y184" s="6"/>
      <c r="Z184" s="6"/>
      <c r="AA184" s="6"/>
      <c r="AB184" s="6"/>
      <c r="AC184" s="6"/>
      <c r="AD184" s="6"/>
      <c r="AE184" s="6"/>
    </row>
    <row r="185" spans="20:31" x14ac:dyDescent="0.35">
      <c r="T185" s="6"/>
      <c r="U185" s="6"/>
      <c r="V185" s="6"/>
      <c r="W185" s="6"/>
      <c r="X185" s="6"/>
      <c r="Y185" s="6"/>
      <c r="Z185" s="6"/>
      <c r="AA185" s="6"/>
      <c r="AB185" s="6"/>
      <c r="AC185" s="6"/>
      <c r="AD185" s="6"/>
      <c r="AE185" s="6"/>
    </row>
    <row r="186" spans="20:31" x14ac:dyDescent="0.35">
      <c r="T186" s="6"/>
      <c r="U186" s="6"/>
      <c r="V186" s="6"/>
      <c r="W186" s="6"/>
      <c r="X186" s="6"/>
      <c r="Y186" s="6"/>
      <c r="Z186" s="6"/>
      <c r="AA186" s="6"/>
      <c r="AB186" s="6"/>
      <c r="AC186" s="6"/>
      <c r="AD186" s="6"/>
      <c r="AE186" s="6"/>
    </row>
    <row r="187" spans="20:31" x14ac:dyDescent="0.35">
      <c r="T187" s="6"/>
      <c r="U187" s="6"/>
      <c r="V187" s="6"/>
      <c r="W187" s="6"/>
      <c r="X187" s="6"/>
      <c r="Y187" s="6"/>
      <c r="Z187" s="6"/>
      <c r="AA187" s="6"/>
      <c r="AB187" s="6"/>
      <c r="AC187" s="6"/>
      <c r="AD187" s="6"/>
      <c r="AE187" s="6"/>
    </row>
    <row r="188" spans="20:31" x14ac:dyDescent="0.35">
      <c r="T188" s="6"/>
      <c r="U188" s="6"/>
      <c r="V188" s="6"/>
      <c r="W188" s="6"/>
      <c r="X188" s="6"/>
      <c r="Y188" s="6"/>
      <c r="Z188" s="6"/>
      <c r="AA188" s="6"/>
      <c r="AB188" s="6"/>
      <c r="AC188" s="6"/>
      <c r="AD188" s="6"/>
      <c r="AE188" s="6"/>
    </row>
    <row r="189" spans="20:31" x14ac:dyDescent="0.35">
      <c r="T189" s="6"/>
      <c r="U189" s="6"/>
      <c r="V189" s="6"/>
      <c r="W189" s="6"/>
      <c r="X189" s="6"/>
      <c r="Y189" s="6"/>
      <c r="Z189" s="6"/>
      <c r="AA189" s="6"/>
      <c r="AB189" s="6"/>
      <c r="AC189" s="6"/>
      <c r="AD189" s="6"/>
      <c r="AE189" s="6"/>
    </row>
    <row r="190" spans="20:31" x14ac:dyDescent="0.35">
      <c r="T190" s="6"/>
      <c r="U190" s="6"/>
      <c r="V190" s="6"/>
      <c r="W190" s="6"/>
      <c r="X190" s="6"/>
      <c r="Y190" s="6"/>
      <c r="Z190" s="6"/>
      <c r="AA190" s="6"/>
      <c r="AB190" s="6"/>
      <c r="AC190" s="6"/>
      <c r="AD190" s="6"/>
      <c r="AE190" s="6"/>
    </row>
    <row r="191" spans="20:31" x14ac:dyDescent="0.35">
      <c r="T191" s="6"/>
      <c r="U191" s="6"/>
      <c r="V191" s="6"/>
      <c r="W191" s="6"/>
      <c r="X191" s="6"/>
      <c r="Y191" s="6"/>
      <c r="Z191" s="6"/>
      <c r="AA191" s="6"/>
      <c r="AB191" s="6"/>
      <c r="AC191" s="6"/>
      <c r="AD191" s="6"/>
      <c r="AE191" s="6"/>
    </row>
    <row r="192" spans="20:31" x14ac:dyDescent="0.35">
      <c r="T192" s="6"/>
      <c r="U192" s="6"/>
      <c r="V192" s="6"/>
      <c r="W192" s="6"/>
      <c r="X192" s="6"/>
      <c r="Y192" s="6"/>
      <c r="Z192" s="6"/>
      <c r="AA192" s="6"/>
      <c r="AB192" s="6"/>
      <c r="AC192" s="6"/>
      <c r="AD192" s="6"/>
      <c r="AE192" s="6"/>
    </row>
    <row r="193" spans="20:31" x14ac:dyDescent="0.35">
      <c r="T193" s="6"/>
      <c r="U193" s="6"/>
      <c r="V193" s="6"/>
      <c r="W193" s="6"/>
      <c r="X193" s="6"/>
      <c r="Y193" s="6"/>
      <c r="Z193" s="6"/>
      <c r="AA193" s="6"/>
      <c r="AB193" s="6"/>
      <c r="AC193" s="6"/>
      <c r="AD193" s="6"/>
      <c r="AE193" s="6"/>
    </row>
    <row r="194" spans="20:31" x14ac:dyDescent="0.35">
      <c r="T194" s="6"/>
      <c r="U194" s="6"/>
      <c r="V194" s="6"/>
      <c r="W194" s="6"/>
      <c r="X194" s="6"/>
      <c r="Y194" s="6"/>
      <c r="Z194" s="6"/>
      <c r="AA194" s="6"/>
      <c r="AB194" s="6"/>
      <c r="AC194" s="6"/>
      <c r="AD194" s="6"/>
      <c r="AE194" s="6"/>
    </row>
    <row r="195" spans="20:31" x14ac:dyDescent="0.35">
      <c r="T195" s="6"/>
      <c r="U195" s="6"/>
      <c r="V195" s="6"/>
      <c r="W195" s="6"/>
      <c r="X195" s="6"/>
      <c r="Y195" s="6"/>
      <c r="Z195" s="6"/>
      <c r="AA195" s="6"/>
      <c r="AB195" s="6"/>
      <c r="AC195" s="6"/>
      <c r="AD195" s="6"/>
      <c r="AE195" s="6"/>
    </row>
    <row r="196" spans="20:31" x14ac:dyDescent="0.35">
      <c r="T196" s="6"/>
      <c r="U196" s="6"/>
      <c r="V196" s="6"/>
      <c r="W196" s="6"/>
      <c r="X196" s="6"/>
      <c r="Y196" s="6"/>
      <c r="Z196" s="6"/>
      <c r="AA196" s="6"/>
      <c r="AB196" s="6"/>
      <c r="AC196" s="6"/>
      <c r="AD196" s="6"/>
      <c r="AE196" s="6"/>
    </row>
    <row r="197" spans="20:31" x14ac:dyDescent="0.35">
      <c r="T197" s="6"/>
      <c r="U197" s="6"/>
      <c r="V197" s="6"/>
      <c r="W197" s="6"/>
      <c r="X197" s="6"/>
      <c r="Y197" s="6"/>
      <c r="Z197" s="6"/>
      <c r="AA197" s="6"/>
      <c r="AB197" s="6"/>
      <c r="AC197" s="6"/>
      <c r="AD197" s="6"/>
      <c r="AE197" s="6"/>
    </row>
    <row r="198" spans="20:31" x14ac:dyDescent="0.35">
      <c r="T198" s="6"/>
      <c r="U198" s="6"/>
      <c r="V198" s="6"/>
      <c r="W198" s="6"/>
      <c r="X198" s="6"/>
      <c r="Y198" s="6"/>
      <c r="Z198" s="6"/>
      <c r="AA198" s="6"/>
      <c r="AB198" s="6"/>
      <c r="AC198" s="6"/>
      <c r="AD198" s="6"/>
      <c r="AE198" s="6"/>
    </row>
    <row r="199" spans="20:31" x14ac:dyDescent="0.35">
      <c r="T199" s="6"/>
      <c r="U199" s="6"/>
      <c r="V199" s="6"/>
      <c r="W199" s="6"/>
      <c r="X199" s="6"/>
      <c r="Y199" s="6"/>
      <c r="Z199" s="6"/>
      <c r="AA199" s="6"/>
      <c r="AB199" s="6"/>
      <c r="AC199" s="6"/>
      <c r="AD199" s="6"/>
      <c r="AE199" s="6"/>
    </row>
    <row r="200" spans="20:31" x14ac:dyDescent="0.35">
      <c r="T200" s="6"/>
      <c r="U200" s="6"/>
      <c r="V200" s="6"/>
      <c r="W200" s="6"/>
      <c r="X200" s="6"/>
      <c r="Y200" s="6"/>
      <c r="Z200" s="6"/>
      <c r="AA200" s="6"/>
      <c r="AB200" s="6"/>
      <c r="AC200" s="6"/>
      <c r="AD200" s="6"/>
      <c r="AE200" s="6"/>
    </row>
    <row r="201" spans="20:31" x14ac:dyDescent="0.35">
      <c r="T201" s="6"/>
      <c r="U201" s="6"/>
      <c r="V201" s="6"/>
      <c r="W201" s="6"/>
      <c r="X201" s="6"/>
      <c r="Y201" s="6"/>
      <c r="Z201" s="6"/>
      <c r="AA201" s="6"/>
      <c r="AB201" s="6"/>
      <c r="AC201" s="6"/>
      <c r="AD201" s="6"/>
      <c r="AE201" s="6"/>
    </row>
    <row r="202" spans="20:31" x14ac:dyDescent="0.35">
      <c r="T202" s="6"/>
      <c r="U202" s="6"/>
      <c r="V202" s="6"/>
      <c r="W202" s="6"/>
      <c r="X202" s="6"/>
      <c r="Y202" s="6"/>
      <c r="Z202" s="6"/>
      <c r="AA202" s="6"/>
      <c r="AB202" s="6"/>
      <c r="AC202" s="6"/>
      <c r="AD202" s="6"/>
      <c r="AE202" s="6"/>
    </row>
    <row r="203" spans="20:31" x14ac:dyDescent="0.35">
      <c r="T203" s="6"/>
      <c r="U203" s="6"/>
      <c r="V203" s="6"/>
      <c r="W203" s="6"/>
      <c r="X203" s="6"/>
      <c r="Y203" s="6"/>
      <c r="Z203" s="6"/>
      <c r="AA203" s="6"/>
      <c r="AB203" s="6"/>
      <c r="AC203" s="6"/>
      <c r="AD203" s="6"/>
      <c r="AE203" s="6"/>
    </row>
    <row r="204" spans="20:31" x14ac:dyDescent="0.35">
      <c r="T204" s="6"/>
      <c r="U204" s="6"/>
      <c r="V204" s="6"/>
      <c r="W204" s="6"/>
      <c r="X204" s="6"/>
      <c r="Y204" s="6"/>
      <c r="Z204" s="6"/>
      <c r="AA204" s="6"/>
      <c r="AB204" s="6"/>
      <c r="AC204" s="6"/>
      <c r="AD204" s="6"/>
      <c r="AE204" s="6"/>
    </row>
    <row r="205" spans="20:31" x14ac:dyDescent="0.35">
      <c r="T205" s="6"/>
      <c r="U205" s="6"/>
      <c r="V205" s="6"/>
      <c r="W205" s="6"/>
      <c r="X205" s="6"/>
      <c r="Y205" s="6"/>
      <c r="Z205" s="6"/>
      <c r="AA205" s="6"/>
      <c r="AB205" s="6"/>
      <c r="AC205" s="6"/>
      <c r="AD205" s="6"/>
      <c r="AE205" s="6"/>
    </row>
    <row r="206" spans="20:31" x14ac:dyDescent="0.35">
      <c r="T206" s="6"/>
      <c r="U206" s="6"/>
      <c r="V206" s="6"/>
      <c r="W206" s="6"/>
      <c r="X206" s="6"/>
      <c r="Y206" s="6"/>
      <c r="Z206" s="6"/>
      <c r="AA206" s="6"/>
      <c r="AB206" s="6"/>
      <c r="AC206" s="6"/>
      <c r="AD206" s="6"/>
      <c r="AE206" s="6"/>
    </row>
    <row r="207" spans="20:31" x14ac:dyDescent="0.35">
      <c r="T207" s="6"/>
      <c r="U207" s="6"/>
      <c r="V207" s="6"/>
      <c r="W207" s="6"/>
      <c r="X207" s="6"/>
      <c r="Y207" s="6"/>
      <c r="Z207" s="6"/>
      <c r="AA207" s="6"/>
      <c r="AB207" s="6"/>
      <c r="AC207" s="6"/>
      <c r="AD207" s="6"/>
      <c r="AE207" s="6"/>
    </row>
    <row r="208" spans="20:31" x14ac:dyDescent="0.35">
      <c r="T208" s="6"/>
      <c r="U208" s="6"/>
      <c r="V208" s="6"/>
      <c r="W208" s="6"/>
      <c r="X208" s="6"/>
      <c r="Y208" s="6"/>
      <c r="Z208" s="6"/>
      <c r="AA208" s="6"/>
      <c r="AB208" s="6"/>
      <c r="AC208" s="6"/>
      <c r="AD208" s="6"/>
      <c r="AE208" s="6"/>
    </row>
    <row r="209" spans="20:31" x14ac:dyDescent="0.35">
      <c r="T209" s="6"/>
      <c r="U209" s="6"/>
      <c r="V209" s="6"/>
      <c r="W209" s="6"/>
      <c r="X209" s="6"/>
      <c r="Y209" s="6"/>
      <c r="Z209" s="6"/>
      <c r="AA209" s="6"/>
      <c r="AB209" s="6"/>
      <c r="AC209" s="6"/>
      <c r="AD209" s="6"/>
      <c r="AE209" s="6"/>
    </row>
    <row r="210" spans="20:31" x14ac:dyDescent="0.35">
      <c r="T210" s="6"/>
      <c r="U210" s="6"/>
      <c r="V210" s="6"/>
      <c r="W210" s="6"/>
      <c r="X210" s="6"/>
      <c r="Y210" s="6"/>
      <c r="Z210" s="6"/>
      <c r="AA210" s="6"/>
      <c r="AB210" s="6"/>
      <c r="AC210" s="6"/>
      <c r="AD210" s="6"/>
      <c r="AE210" s="6"/>
    </row>
    <row r="211" spans="20:31" x14ac:dyDescent="0.35">
      <c r="T211" s="6"/>
      <c r="U211" s="6"/>
      <c r="V211" s="6"/>
      <c r="W211" s="6"/>
      <c r="X211" s="6"/>
      <c r="Y211" s="6"/>
      <c r="Z211" s="6"/>
      <c r="AA211" s="6"/>
      <c r="AB211" s="6"/>
      <c r="AC211" s="6"/>
      <c r="AD211" s="6"/>
      <c r="AE211" s="6"/>
    </row>
    <row r="212" spans="20:31" x14ac:dyDescent="0.35">
      <c r="T212" s="6"/>
      <c r="U212" s="6"/>
      <c r="V212" s="6"/>
      <c r="W212" s="6"/>
      <c r="X212" s="6"/>
      <c r="Y212" s="6"/>
      <c r="Z212" s="6"/>
      <c r="AA212" s="6"/>
      <c r="AB212" s="6"/>
      <c r="AC212" s="6"/>
      <c r="AD212" s="6"/>
      <c r="AE212" s="6"/>
    </row>
    <row r="213" spans="20:31" x14ac:dyDescent="0.35">
      <c r="T213" s="6"/>
      <c r="U213" s="6"/>
      <c r="V213" s="6"/>
      <c r="W213" s="6"/>
      <c r="X213" s="6"/>
      <c r="Y213" s="6"/>
      <c r="Z213" s="6"/>
      <c r="AA213" s="6"/>
      <c r="AB213" s="6"/>
      <c r="AC213" s="6"/>
      <c r="AD213" s="6"/>
      <c r="AE213" s="6"/>
    </row>
    <row r="214" spans="20:31" x14ac:dyDescent="0.35">
      <c r="T214" s="6"/>
      <c r="U214" s="6"/>
      <c r="V214" s="6"/>
      <c r="W214" s="6"/>
      <c r="X214" s="6"/>
      <c r="Y214" s="6"/>
      <c r="Z214" s="6"/>
      <c r="AA214" s="6"/>
      <c r="AB214" s="6"/>
      <c r="AC214" s="6"/>
      <c r="AD214" s="6"/>
      <c r="AE214" s="6"/>
    </row>
    <row r="215" spans="20:31" x14ac:dyDescent="0.35">
      <c r="T215" s="6"/>
      <c r="U215" s="6"/>
      <c r="V215" s="6"/>
      <c r="W215" s="6"/>
      <c r="X215" s="6"/>
      <c r="Y215" s="6"/>
      <c r="Z215" s="6"/>
      <c r="AA215" s="6"/>
      <c r="AB215" s="6"/>
      <c r="AC215" s="6"/>
      <c r="AD215" s="6"/>
      <c r="AE215" s="6"/>
    </row>
    <row r="216" spans="20:31" x14ac:dyDescent="0.35">
      <c r="T216" s="6"/>
      <c r="U216" s="6"/>
      <c r="V216" s="6"/>
      <c r="W216" s="6"/>
      <c r="X216" s="6"/>
      <c r="Y216" s="6"/>
      <c r="Z216" s="6"/>
      <c r="AA216" s="6"/>
      <c r="AB216" s="6"/>
      <c r="AC216" s="6"/>
      <c r="AD216" s="6"/>
      <c r="AE216" s="6"/>
    </row>
    <row r="217" spans="20:31" x14ac:dyDescent="0.35">
      <c r="T217" s="6"/>
      <c r="U217" s="6"/>
      <c r="V217" s="6"/>
      <c r="W217" s="6"/>
      <c r="X217" s="6"/>
      <c r="Y217" s="6"/>
      <c r="Z217" s="6"/>
      <c r="AA217" s="6"/>
      <c r="AB217" s="6"/>
      <c r="AC217" s="6"/>
      <c r="AD217" s="6"/>
      <c r="AE217" s="6"/>
    </row>
    <row r="218" spans="20:31" x14ac:dyDescent="0.35">
      <c r="T218" s="6"/>
      <c r="U218" s="6"/>
      <c r="V218" s="6"/>
      <c r="W218" s="6"/>
      <c r="X218" s="6"/>
      <c r="Y218" s="6"/>
      <c r="Z218" s="6"/>
      <c r="AA218" s="6"/>
      <c r="AB218" s="6"/>
      <c r="AC218" s="6"/>
      <c r="AD218" s="6"/>
      <c r="AE218" s="6"/>
    </row>
    <row r="219" spans="20:31" x14ac:dyDescent="0.35">
      <c r="T219" s="6"/>
      <c r="U219" s="6"/>
      <c r="V219" s="6"/>
      <c r="W219" s="6"/>
      <c r="X219" s="6"/>
      <c r="Y219" s="6"/>
      <c r="Z219" s="6"/>
      <c r="AA219" s="6"/>
      <c r="AB219" s="6"/>
      <c r="AC219" s="6"/>
      <c r="AD219" s="6"/>
      <c r="AE219" s="6"/>
    </row>
    <row r="220" spans="20:31" x14ac:dyDescent="0.35">
      <c r="T220" s="6"/>
      <c r="U220" s="6"/>
      <c r="V220" s="6"/>
      <c r="W220" s="6"/>
      <c r="X220" s="6"/>
      <c r="Y220" s="6"/>
      <c r="Z220" s="6"/>
      <c r="AA220" s="6"/>
      <c r="AB220" s="6"/>
      <c r="AC220" s="6"/>
      <c r="AD220" s="6"/>
      <c r="AE220" s="6"/>
    </row>
    <row r="221" spans="20:31" x14ac:dyDescent="0.35">
      <c r="T221" s="6"/>
      <c r="U221" s="6"/>
      <c r="V221" s="6"/>
      <c r="W221" s="6"/>
      <c r="X221" s="6"/>
      <c r="Y221" s="6"/>
      <c r="Z221" s="6"/>
      <c r="AA221" s="6"/>
      <c r="AB221" s="6"/>
      <c r="AC221" s="6"/>
      <c r="AD221" s="6"/>
      <c r="AE221" s="6"/>
    </row>
    <row r="222" spans="20:31" x14ac:dyDescent="0.35">
      <c r="T222" s="6"/>
      <c r="U222" s="6"/>
      <c r="V222" s="6"/>
      <c r="W222" s="6"/>
      <c r="X222" s="6"/>
      <c r="Y222" s="6"/>
      <c r="Z222" s="6"/>
      <c r="AA222" s="6"/>
      <c r="AB222" s="6"/>
      <c r="AC222" s="6"/>
      <c r="AD222" s="6"/>
      <c r="AE222" s="6"/>
    </row>
    <row r="223" spans="20:31" x14ac:dyDescent="0.35">
      <c r="T223" s="6"/>
      <c r="U223" s="6"/>
      <c r="V223" s="6"/>
      <c r="W223" s="6"/>
      <c r="X223" s="6"/>
      <c r="Y223" s="6"/>
      <c r="Z223" s="6"/>
      <c r="AA223" s="6"/>
      <c r="AB223" s="6"/>
      <c r="AC223" s="6"/>
      <c r="AD223" s="6"/>
      <c r="AE223" s="6"/>
    </row>
    <row r="224" spans="20:31" x14ac:dyDescent="0.35">
      <c r="T224" s="6"/>
      <c r="U224" s="6"/>
      <c r="V224" s="6"/>
      <c r="W224" s="6"/>
      <c r="X224" s="6"/>
      <c r="Y224" s="6"/>
      <c r="Z224" s="6"/>
      <c r="AA224" s="6"/>
      <c r="AB224" s="6"/>
      <c r="AC224" s="6"/>
      <c r="AD224" s="6"/>
      <c r="AE224" s="6"/>
    </row>
    <row r="225" spans="20:31" x14ac:dyDescent="0.35">
      <c r="T225" s="6"/>
      <c r="U225" s="6"/>
      <c r="V225" s="6"/>
      <c r="W225" s="6"/>
      <c r="X225" s="6"/>
      <c r="Y225" s="6"/>
      <c r="Z225" s="6"/>
      <c r="AA225" s="6"/>
      <c r="AB225" s="6"/>
      <c r="AC225" s="6"/>
      <c r="AD225" s="6"/>
      <c r="AE225" s="6"/>
    </row>
    <row r="226" spans="20:31" x14ac:dyDescent="0.35">
      <c r="T226" s="6"/>
      <c r="U226" s="6"/>
      <c r="V226" s="6"/>
      <c r="W226" s="6"/>
      <c r="X226" s="6"/>
      <c r="Y226" s="6"/>
      <c r="Z226" s="6"/>
      <c r="AA226" s="6"/>
      <c r="AB226" s="6"/>
      <c r="AC226" s="6"/>
      <c r="AD226" s="6"/>
      <c r="AE226" s="6"/>
    </row>
    <row r="227" spans="20:31" x14ac:dyDescent="0.35">
      <c r="T227" s="6"/>
      <c r="U227" s="6"/>
      <c r="V227" s="6"/>
      <c r="W227" s="6"/>
      <c r="X227" s="6"/>
      <c r="Y227" s="6"/>
      <c r="Z227" s="6"/>
      <c r="AA227" s="6"/>
      <c r="AB227" s="6"/>
      <c r="AC227" s="6"/>
      <c r="AD227" s="6"/>
      <c r="AE227" s="6"/>
    </row>
    <row r="228" spans="20:31" x14ac:dyDescent="0.35">
      <c r="T228" s="6"/>
      <c r="U228" s="6"/>
      <c r="V228" s="6"/>
      <c r="W228" s="6"/>
      <c r="X228" s="6"/>
      <c r="Y228" s="6"/>
      <c r="Z228" s="6"/>
      <c r="AA228" s="6"/>
      <c r="AB228" s="6"/>
      <c r="AC228" s="6"/>
      <c r="AD228" s="6"/>
      <c r="AE228" s="6"/>
    </row>
    <row r="229" spans="20:31" x14ac:dyDescent="0.35">
      <c r="T229" s="6"/>
      <c r="U229" s="6"/>
      <c r="V229" s="6"/>
      <c r="W229" s="6"/>
      <c r="X229" s="6"/>
      <c r="Y229" s="6"/>
      <c r="Z229" s="6"/>
      <c r="AA229" s="6"/>
      <c r="AB229" s="6"/>
      <c r="AC229" s="6"/>
      <c r="AD229" s="6"/>
      <c r="AE229" s="6"/>
    </row>
    <row r="230" spans="20:31" x14ac:dyDescent="0.35">
      <c r="T230" s="6"/>
      <c r="U230" s="6"/>
      <c r="V230" s="6"/>
      <c r="W230" s="6"/>
      <c r="X230" s="6"/>
      <c r="Y230" s="6"/>
      <c r="Z230" s="6"/>
      <c r="AA230" s="6"/>
      <c r="AB230" s="6"/>
      <c r="AC230" s="6"/>
      <c r="AD230" s="6"/>
      <c r="AE230" s="6"/>
    </row>
    <row r="231" spans="20:31" x14ac:dyDescent="0.35">
      <c r="T231" s="6"/>
      <c r="U231" s="6"/>
      <c r="V231" s="6"/>
      <c r="W231" s="6"/>
      <c r="X231" s="6"/>
      <c r="Y231" s="6"/>
      <c r="Z231" s="6"/>
      <c r="AA231" s="6"/>
      <c r="AB231" s="6"/>
      <c r="AC231" s="6"/>
      <c r="AD231" s="6"/>
      <c r="AE231" s="6"/>
    </row>
    <row r="232" spans="20:31" x14ac:dyDescent="0.35">
      <c r="T232" s="6"/>
      <c r="U232" s="6"/>
      <c r="V232" s="6"/>
      <c r="W232" s="6"/>
      <c r="X232" s="6"/>
      <c r="Y232" s="6"/>
      <c r="Z232" s="6"/>
      <c r="AA232" s="6"/>
      <c r="AB232" s="6"/>
      <c r="AC232" s="6"/>
      <c r="AD232" s="6"/>
      <c r="AE232" s="6"/>
    </row>
    <row r="233" spans="20:31" x14ac:dyDescent="0.35">
      <c r="T233" s="6"/>
      <c r="U233" s="6"/>
      <c r="V233" s="6"/>
      <c r="W233" s="6"/>
      <c r="X233" s="6"/>
      <c r="Y233" s="6"/>
      <c r="Z233" s="6"/>
      <c r="AA233" s="6"/>
      <c r="AB233" s="6"/>
      <c r="AC233" s="6"/>
      <c r="AD233" s="6"/>
      <c r="AE233" s="6"/>
    </row>
    <row r="234" spans="20:31" x14ac:dyDescent="0.35">
      <c r="T234" s="6"/>
      <c r="U234" s="6"/>
      <c r="V234" s="6"/>
      <c r="W234" s="6"/>
      <c r="X234" s="6"/>
      <c r="Y234" s="6"/>
      <c r="Z234" s="6"/>
      <c r="AA234" s="6"/>
      <c r="AB234" s="6"/>
      <c r="AC234" s="6"/>
      <c r="AD234" s="6"/>
      <c r="AE234" s="6"/>
    </row>
    <row r="235" spans="20:31" x14ac:dyDescent="0.35">
      <c r="T235" s="6"/>
      <c r="U235" s="6"/>
      <c r="V235" s="6"/>
      <c r="W235" s="6"/>
      <c r="X235" s="6"/>
      <c r="Y235" s="6"/>
      <c r="Z235" s="6"/>
      <c r="AA235" s="6"/>
      <c r="AB235" s="6"/>
      <c r="AC235" s="6"/>
      <c r="AD235" s="6"/>
      <c r="AE235" s="6"/>
    </row>
    <row r="236" spans="20:31" x14ac:dyDescent="0.35">
      <c r="T236" s="6"/>
      <c r="U236" s="6"/>
      <c r="V236" s="6"/>
      <c r="W236" s="6"/>
      <c r="X236" s="6"/>
      <c r="Y236" s="6"/>
      <c r="Z236" s="6"/>
      <c r="AA236" s="6"/>
      <c r="AB236" s="6"/>
      <c r="AC236" s="6"/>
      <c r="AD236" s="6"/>
      <c r="AE236" s="6"/>
    </row>
    <row r="237" spans="20:31" x14ac:dyDescent="0.35">
      <c r="T237" s="6"/>
      <c r="U237" s="6"/>
      <c r="V237" s="6"/>
      <c r="W237" s="6"/>
      <c r="X237" s="6"/>
      <c r="Y237" s="6"/>
      <c r="Z237" s="6"/>
      <c r="AA237" s="6"/>
      <c r="AB237" s="6"/>
      <c r="AC237" s="6"/>
      <c r="AD237" s="6"/>
      <c r="AE237" s="6"/>
    </row>
    <row r="238" spans="20:31" x14ac:dyDescent="0.35">
      <c r="T238" s="6"/>
      <c r="U238" s="6"/>
      <c r="V238" s="6"/>
      <c r="W238" s="6"/>
      <c r="X238" s="6"/>
      <c r="Y238" s="6"/>
      <c r="Z238" s="6"/>
      <c r="AA238" s="6"/>
      <c r="AB238" s="6"/>
      <c r="AC238" s="6"/>
      <c r="AD238" s="6"/>
      <c r="AE238" s="6"/>
    </row>
    <row r="239" spans="20:31" x14ac:dyDescent="0.35">
      <c r="T239" s="6"/>
      <c r="U239" s="6"/>
      <c r="V239" s="6"/>
      <c r="W239" s="6"/>
      <c r="X239" s="6"/>
      <c r="Y239" s="6"/>
      <c r="Z239" s="6"/>
      <c r="AA239" s="6"/>
      <c r="AB239" s="6"/>
      <c r="AC239" s="6"/>
      <c r="AD239" s="6"/>
      <c r="AE239" s="6"/>
    </row>
    <row r="240" spans="20:31" x14ac:dyDescent="0.35">
      <c r="T240" s="6"/>
      <c r="U240" s="6"/>
      <c r="V240" s="6"/>
      <c r="W240" s="6"/>
      <c r="X240" s="6"/>
      <c r="Y240" s="6"/>
      <c r="Z240" s="6"/>
      <c r="AA240" s="6"/>
      <c r="AB240" s="6"/>
      <c r="AC240" s="6"/>
      <c r="AD240" s="6"/>
      <c r="AE240" s="6"/>
    </row>
    <row r="241" spans="20:31" x14ac:dyDescent="0.35">
      <c r="T241" s="6"/>
      <c r="U241" s="6"/>
      <c r="V241" s="6"/>
      <c r="W241" s="6"/>
      <c r="X241" s="6"/>
      <c r="Y241" s="6"/>
      <c r="Z241" s="6"/>
      <c r="AA241" s="6"/>
      <c r="AB241" s="6"/>
      <c r="AC241" s="6"/>
      <c r="AD241" s="6"/>
      <c r="AE241" s="6"/>
    </row>
    <row r="242" spans="20:31" x14ac:dyDescent="0.35">
      <c r="T242" s="6"/>
      <c r="U242" s="6"/>
      <c r="V242" s="6"/>
      <c r="W242" s="6"/>
      <c r="X242" s="6"/>
      <c r="Y242" s="6"/>
      <c r="Z242" s="6"/>
      <c r="AA242" s="6"/>
      <c r="AB242" s="6"/>
      <c r="AC242" s="6"/>
      <c r="AD242" s="6"/>
      <c r="AE242" s="6"/>
    </row>
    <row r="243" spans="20:31" x14ac:dyDescent="0.35">
      <c r="T243" s="6"/>
      <c r="U243" s="6"/>
      <c r="V243" s="6"/>
      <c r="W243" s="6"/>
      <c r="X243" s="6"/>
      <c r="Y243" s="6"/>
      <c r="Z243" s="6"/>
      <c r="AA243" s="6"/>
      <c r="AB243" s="6"/>
      <c r="AC243" s="6"/>
      <c r="AD243" s="6"/>
      <c r="AE243" s="6"/>
    </row>
    <row r="244" spans="20:31" x14ac:dyDescent="0.35">
      <c r="T244" s="6"/>
      <c r="U244" s="6"/>
      <c r="V244" s="6"/>
      <c r="W244" s="6"/>
      <c r="X244" s="6"/>
      <c r="Y244" s="6"/>
      <c r="Z244" s="6"/>
      <c r="AA244" s="6"/>
      <c r="AB244" s="6"/>
      <c r="AC244" s="6"/>
      <c r="AD244" s="6"/>
      <c r="AE244" s="6"/>
    </row>
    <row r="245" spans="20:31" x14ac:dyDescent="0.35">
      <c r="T245" s="6"/>
      <c r="U245" s="6"/>
      <c r="V245" s="6"/>
      <c r="W245" s="6"/>
      <c r="X245" s="6"/>
      <c r="Y245" s="6"/>
      <c r="Z245" s="6"/>
      <c r="AA245" s="6"/>
      <c r="AB245" s="6"/>
      <c r="AC245" s="6"/>
      <c r="AD245" s="6"/>
      <c r="AE245" s="6"/>
    </row>
    <row r="246" spans="20:31" x14ac:dyDescent="0.35">
      <c r="T246" s="6"/>
      <c r="U246" s="6"/>
      <c r="V246" s="6"/>
      <c r="W246" s="6"/>
      <c r="X246" s="6"/>
      <c r="Y246" s="6"/>
      <c r="Z246" s="6"/>
      <c r="AA246" s="6"/>
      <c r="AB246" s="6"/>
      <c r="AC246" s="6"/>
      <c r="AD246" s="6"/>
      <c r="AE246" s="6"/>
    </row>
    <row r="247" spans="20:31" x14ac:dyDescent="0.35">
      <c r="T247" s="6"/>
      <c r="U247" s="6"/>
      <c r="V247" s="6"/>
      <c r="W247" s="6"/>
      <c r="X247" s="6"/>
      <c r="Y247" s="6"/>
      <c r="Z247" s="6"/>
      <c r="AA247" s="6"/>
      <c r="AB247" s="6"/>
      <c r="AC247" s="6"/>
      <c r="AD247" s="6"/>
      <c r="AE247" s="6"/>
    </row>
    <row r="248" spans="20:31" x14ac:dyDescent="0.35">
      <c r="T248" s="6"/>
      <c r="U248" s="6"/>
      <c r="V248" s="6"/>
      <c r="W248" s="6"/>
      <c r="X248" s="6"/>
      <c r="Y248" s="6"/>
      <c r="Z248" s="6"/>
      <c r="AA248" s="6"/>
      <c r="AB248" s="6"/>
      <c r="AC248" s="6"/>
      <c r="AD248" s="6"/>
      <c r="AE248" s="6"/>
    </row>
    <row r="249" spans="20:31" x14ac:dyDescent="0.35">
      <c r="T249" s="6"/>
      <c r="U249" s="6"/>
      <c r="V249" s="6"/>
      <c r="W249" s="6"/>
      <c r="X249" s="6"/>
      <c r="Y249" s="6"/>
      <c r="Z249" s="6"/>
      <c r="AA249" s="6"/>
      <c r="AB249" s="6"/>
      <c r="AC249" s="6"/>
      <c r="AD249" s="6"/>
      <c r="AE249" s="6"/>
    </row>
    <row r="250" spans="20:31" x14ac:dyDescent="0.35">
      <c r="T250" s="6"/>
      <c r="U250" s="6"/>
      <c r="V250" s="6"/>
      <c r="W250" s="6"/>
      <c r="X250" s="6"/>
      <c r="Y250" s="6"/>
      <c r="Z250" s="6"/>
      <c r="AA250" s="6"/>
      <c r="AB250" s="6"/>
      <c r="AC250" s="6"/>
      <c r="AD250" s="6"/>
      <c r="AE250" s="6"/>
    </row>
    <row r="251" spans="20:31" x14ac:dyDescent="0.35">
      <c r="T251" s="6"/>
      <c r="U251" s="6"/>
      <c r="V251" s="6"/>
      <c r="W251" s="6"/>
      <c r="X251" s="6"/>
      <c r="Y251" s="6"/>
      <c r="Z251" s="6"/>
      <c r="AA251" s="6"/>
      <c r="AB251" s="6"/>
      <c r="AC251" s="6"/>
      <c r="AD251" s="6"/>
      <c r="AE251" s="6"/>
    </row>
    <row r="252" spans="20:31" x14ac:dyDescent="0.35">
      <c r="T252" s="6"/>
      <c r="U252" s="6"/>
      <c r="V252" s="6"/>
      <c r="W252" s="6"/>
      <c r="X252" s="6"/>
      <c r="Y252" s="6"/>
      <c r="Z252" s="6"/>
      <c r="AA252" s="6"/>
      <c r="AB252" s="6"/>
      <c r="AC252" s="6"/>
      <c r="AD252" s="6"/>
      <c r="AE252" s="6"/>
    </row>
    <row r="253" spans="20:31" x14ac:dyDescent="0.35">
      <c r="T253" s="6"/>
      <c r="U253" s="6"/>
      <c r="V253" s="6"/>
      <c r="W253" s="6"/>
      <c r="X253" s="6"/>
      <c r="Y253" s="6"/>
      <c r="Z253" s="6"/>
      <c r="AA253" s="6"/>
      <c r="AB253" s="6"/>
      <c r="AC253" s="6"/>
      <c r="AD253" s="6"/>
      <c r="AE253" s="6"/>
    </row>
    <row r="254" spans="20:31" x14ac:dyDescent="0.35">
      <c r="T254" s="6"/>
      <c r="U254" s="6"/>
      <c r="V254" s="6"/>
      <c r="W254" s="6"/>
      <c r="X254" s="6"/>
      <c r="Y254" s="6"/>
      <c r="Z254" s="6"/>
      <c r="AA254" s="6"/>
      <c r="AB254" s="6"/>
      <c r="AC254" s="6"/>
      <c r="AD254" s="6"/>
      <c r="AE254" s="6"/>
    </row>
    <row r="255" spans="20:31" x14ac:dyDescent="0.35">
      <c r="T255" s="6"/>
      <c r="U255" s="6"/>
      <c r="V255" s="6"/>
      <c r="W255" s="6"/>
      <c r="X255" s="6"/>
      <c r="Y255" s="6"/>
      <c r="Z255" s="6"/>
      <c r="AA255" s="6"/>
      <c r="AB255" s="6"/>
      <c r="AC255" s="6"/>
      <c r="AD255" s="6"/>
      <c r="AE255" s="6"/>
    </row>
    <row r="256" spans="20:31" x14ac:dyDescent="0.35">
      <c r="T256" s="6"/>
      <c r="U256" s="6"/>
      <c r="V256" s="6"/>
      <c r="W256" s="6"/>
      <c r="X256" s="6"/>
      <c r="Y256" s="6"/>
      <c r="Z256" s="6"/>
      <c r="AA256" s="6"/>
      <c r="AB256" s="6"/>
      <c r="AC256" s="6"/>
      <c r="AD256" s="6"/>
      <c r="AE256" s="6"/>
    </row>
    <row r="257" spans="20:31" x14ac:dyDescent="0.35">
      <c r="T257" s="6"/>
      <c r="U257" s="6"/>
      <c r="V257" s="6"/>
      <c r="W257" s="6"/>
      <c r="X257" s="6"/>
      <c r="Y257" s="6"/>
      <c r="Z257" s="6"/>
      <c r="AA257" s="6"/>
      <c r="AB257" s="6"/>
      <c r="AC257" s="6"/>
      <c r="AD257" s="6"/>
      <c r="AE257" s="6"/>
    </row>
    <row r="258" spans="20:31" x14ac:dyDescent="0.35">
      <c r="T258" s="6"/>
      <c r="U258" s="6"/>
      <c r="V258" s="6"/>
      <c r="W258" s="6"/>
      <c r="X258" s="6"/>
      <c r="Y258" s="6"/>
      <c r="Z258" s="6"/>
      <c r="AA258" s="6"/>
      <c r="AB258" s="6"/>
      <c r="AC258" s="6"/>
      <c r="AD258" s="6"/>
      <c r="AE258" s="6"/>
    </row>
    <row r="259" spans="20:31" x14ac:dyDescent="0.35">
      <c r="T259" s="6"/>
      <c r="U259" s="6"/>
      <c r="V259" s="6"/>
      <c r="W259" s="6"/>
      <c r="X259" s="6"/>
      <c r="Y259" s="6"/>
      <c r="Z259" s="6"/>
      <c r="AA259" s="6"/>
      <c r="AB259" s="6"/>
      <c r="AC259" s="6"/>
      <c r="AD259" s="6"/>
      <c r="AE259" s="6"/>
    </row>
    <row r="260" spans="20:31" x14ac:dyDescent="0.35">
      <c r="T260" s="6"/>
      <c r="U260" s="6"/>
      <c r="V260" s="6"/>
      <c r="W260" s="6"/>
      <c r="X260" s="6"/>
      <c r="Y260" s="6"/>
      <c r="Z260" s="6"/>
      <c r="AA260" s="6"/>
      <c r="AB260" s="6"/>
      <c r="AC260" s="6"/>
      <c r="AD260" s="6"/>
      <c r="AE260" s="6"/>
    </row>
    <row r="261" spans="20:31" x14ac:dyDescent="0.35">
      <c r="T261" s="6"/>
      <c r="U261" s="6"/>
      <c r="V261" s="6"/>
      <c r="W261" s="6"/>
      <c r="X261" s="6"/>
      <c r="Y261" s="6"/>
      <c r="Z261" s="6"/>
      <c r="AA261" s="6"/>
      <c r="AB261" s="6"/>
      <c r="AC261" s="6"/>
      <c r="AD261" s="6"/>
      <c r="AE261" s="6"/>
    </row>
    <row r="262" spans="20:31" x14ac:dyDescent="0.35">
      <c r="T262" s="6"/>
      <c r="U262" s="6"/>
      <c r="V262" s="6"/>
      <c r="W262" s="6"/>
      <c r="X262" s="6"/>
      <c r="Y262" s="6"/>
      <c r="Z262" s="6"/>
      <c r="AA262" s="6"/>
      <c r="AB262" s="6"/>
      <c r="AC262" s="6"/>
      <c r="AD262" s="6"/>
      <c r="AE262" s="6"/>
    </row>
    <row r="263" spans="20:31" x14ac:dyDescent="0.35">
      <c r="T263" s="6"/>
      <c r="U263" s="6"/>
      <c r="V263" s="6"/>
      <c r="W263" s="6"/>
      <c r="X263" s="6"/>
      <c r="Y263" s="6"/>
      <c r="Z263" s="6"/>
      <c r="AA263" s="6"/>
      <c r="AB263" s="6"/>
      <c r="AC263" s="6"/>
      <c r="AD263" s="6"/>
      <c r="AE263" s="6"/>
    </row>
    <row r="264" spans="20:31" x14ac:dyDescent="0.35">
      <c r="T264" s="6"/>
      <c r="U264" s="6"/>
      <c r="V264" s="6"/>
      <c r="W264" s="6"/>
      <c r="X264" s="6"/>
      <c r="Y264" s="6"/>
      <c r="Z264" s="6"/>
      <c r="AA264" s="6"/>
      <c r="AB264" s="6"/>
      <c r="AC264" s="6"/>
      <c r="AD264" s="6"/>
      <c r="AE264" s="6"/>
    </row>
    <row r="265" spans="20:31" x14ac:dyDescent="0.35">
      <c r="T265" s="6"/>
      <c r="U265" s="6"/>
      <c r="V265" s="6"/>
      <c r="W265" s="6"/>
      <c r="X265" s="6"/>
      <c r="Y265" s="6"/>
      <c r="Z265" s="6"/>
      <c r="AA265" s="6"/>
      <c r="AB265" s="6"/>
      <c r="AC265" s="6"/>
      <c r="AD265" s="6"/>
      <c r="AE265" s="6"/>
    </row>
    <row r="266" spans="20:31" x14ac:dyDescent="0.35">
      <c r="T266" s="6"/>
      <c r="U266" s="6"/>
      <c r="V266" s="6"/>
      <c r="W266" s="6"/>
      <c r="X266" s="6"/>
      <c r="Y266" s="6"/>
      <c r="Z266" s="6"/>
      <c r="AA266" s="6"/>
      <c r="AB266" s="6"/>
      <c r="AC266" s="6"/>
      <c r="AD266" s="6"/>
      <c r="AE266" s="6"/>
    </row>
    <row r="267" spans="20:31" x14ac:dyDescent="0.35">
      <c r="T267" s="6"/>
      <c r="U267" s="6"/>
      <c r="V267" s="6"/>
      <c r="W267" s="6"/>
      <c r="X267" s="6"/>
      <c r="Y267" s="6"/>
      <c r="Z267" s="6"/>
      <c r="AA267" s="6"/>
      <c r="AB267" s="6"/>
      <c r="AC267" s="6"/>
      <c r="AD267" s="6"/>
      <c r="AE267" s="6"/>
    </row>
    <row r="268" spans="20:31" x14ac:dyDescent="0.35">
      <c r="T268" s="6"/>
      <c r="U268" s="6"/>
      <c r="V268" s="6"/>
      <c r="W268" s="6"/>
      <c r="X268" s="6"/>
      <c r="Y268" s="6"/>
      <c r="Z268" s="6"/>
      <c r="AA268" s="6"/>
      <c r="AB268" s="6"/>
      <c r="AC268" s="6"/>
      <c r="AD268" s="6"/>
      <c r="AE268" s="6"/>
    </row>
    <row r="269" spans="20:31" x14ac:dyDescent="0.35">
      <c r="T269" s="6"/>
      <c r="U269" s="6"/>
      <c r="V269" s="6"/>
      <c r="W269" s="6"/>
      <c r="X269" s="6"/>
      <c r="Y269" s="6"/>
      <c r="Z269" s="6"/>
      <c r="AA269" s="6"/>
      <c r="AB269" s="6"/>
      <c r="AC269" s="6"/>
      <c r="AD269" s="6"/>
      <c r="AE269" s="6"/>
    </row>
    <row r="270" spans="20:31" x14ac:dyDescent="0.35">
      <c r="T270" s="6"/>
      <c r="U270" s="6"/>
      <c r="V270" s="6"/>
      <c r="W270" s="6"/>
      <c r="X270" s="6"/>
      <c r="Y270" s="6"/>
      <c r="Z270" s="6"/>
      <c r="AA270" s="6"/>
      <c r="AB270" s="6"/>
      <c r="AC270" s="6"/>
      <c r="AD270" s="6"/>
      <c r="AE270" s="6"/>
    </row>
    <row r="271" spans="20:31" x14ac:dyDescent="0.35">
      <c r="T271" s="6"/>
      <c r="U271" s="6"/>
      <c r="V271" s="6"/>
      <c r="W271" s="6"/>
      <c r="X271" s="6"/>
      <c r="Y271" s="6"/>
      <c r="Z271" s="6"/>
      <c r="AA271" s="6"/>
      <c r="AB271" s="6"/>
      <c r="AC271" s="6"/>
      <c r="AD271" s="6"/>
      <c r="AE271" s="6"/>
    </row>
    <row r="272" spans="20:31" x14ac:dyDescent="0.35">
      <c r="T272" s="6"/>
      <c r="U272" s="6"/>
      <c r="V272" s="6"/>
      <c r="W272" s="6"/>
      <c r="X272" s="6"/>
      <c r="Y272" s="6"/>
      <c r="Z272" s="6"/>
      <c r="AA272" s="6"/>
      <c r="AB272" s="6"/>
      <c r="AC272" s="6"/>
      <c r="AD272" s="6"/>
      <c r="AE272" s="6"/>
    </row>
    <row r="273" spans="20:31" x14ac:dyDescent="0.35">
      <c r="T273" s="6"/>
      <c r="U273" s="6"/>
      <c r="V273" s="6"/>
      <c r="W273" s="6"/>
      <c r="X273" s="6"/>
      <c r="Y273" s="6"/>
      <c r="Z273" s="6"/>
      <c r="AA273" s="6"/>
      <c r="AB273" s="6"/>
      <c r="AC273" s="6"/>
      <c r="AD273" s="6"/>
      <c r="AE273" s="6"/>
    </row>
    <row r="274" spans="20:31" x14ac:dyDescent="0.35">
      <c r="T274" s="6"/>
      <c r="U274" s="6"/>
      <c r="V274" s="6"/>
      <c r="W274" s="6"/>
      <c r="X274" s="6"/>
      <c r="Y274" s="6"/>
      <c r="Z274" s="6"/>
      <c r="AA274" s="6"/>
      <c r="AB274" s="6"/>
      <c r="AC274" s="6"/>
      <c r="AD274" s="6"/>
      <c r="AE274" s="6"/>
    </row>
    <row r="275" spans="20:31" x14ac:dyDescent="0.35">
      <c r="T275" s="6"/>
      <c r="U275" s="6"/>
      <c r="V275" s="6"/>
      <c r="W275" s="6"/>
      <c r="X275" s="6"/>
      <c r="Y275" s="6"/>
      <c r="Z275" s="6"/>
      <c r="AA275" s="6"/>
      <c r="AB275" s="6"/>
      <c r="AC275" s="6"/>
      <c r="AD275" s="6"/>
      <c r="AE275" s="6"/>
    </row>
    <row r="276" spans="20:31" x14ac:dyDescent="0.35">
      <c r="T276" s="6"/>
      <c r="U276" s="6"/>
      <c r="V276" s="6"/>
      <c r="W276" s="6"/>
      <c r="X276" s="6"/>
      <c r="Y276" s="6"/>
      <c r="Z276" s="6"/>
      <c r="AA276" s="6"/>
      <c r="AB276" s="6"/>
      <c r="AC276" s="6"/>
      <c r="AD276" s="6"/>
      <c r="AE276" s="6"/>
    </row>
    <row r="277" spans="20:31" x14ac:dyDescent="0.35">
      <c r="T277" s="6"/>
      <c r="U277" s="6"/>
      <c r="V277" s="6"/>
      <c r="W277" s="6"/>
      <c r="X277" s="6"/>
      <c r="Y277" s="6"/>
      <c r="Z277" s="6"/>
      <c r="AA277" s="6"/>
      <c r="AB277" s="6"/>
      <c r="AC277" s="6"/>
      <c r="AD277" s="6"/>
      <c r="AE277" s="6"/>
    </row>
    <row r="278" spans="20:31" x14ac:dyDescent="0.35">
      <c r="T278" s="6"/>
      <c r="U278" s="6"/>
      <c r="V278" s="6"/>
      <c r="W278" s="6"/>
      <c r="X278" s="6"/>
      <c r="Y278" s="6"/>
      <c r="Z278" s="6"/>
      <c r="AA278" s="6"/>
      <c r="AB278" s="6"/>
      <c r="AC278" s="6"/>
      <c r="AD278" s="6"/>
      <c r="AE278" s="6"/>
    </row>
    <row r="279" spans="20:31" x14ac:dyDescent="0.35">
      <c r="T279" s="6"/>
      <c r="U279" s="6"/>
      <c r="V279" s="6"/>
      <c r="W279" s="6"/>
      <c r="X279" s="6"/>
      <c r="Y279" s="6"/>
      <c r="Z279" s="6"/>
      <c r="AA279" s="6"/>
      <c r="AB279" s="6"/>
      <c r="AC279" s="6"/>
      <c r="AD279" s="6"/>
      <c r="AE279" s="6"/>
    </row>
    <row r="280" spans="20:31" x14ac:dyDescent="0.35">
      <c r="T280" s="6"/>
      <c r="U280" s="6"/>
      <c r="V280" s="6"/>
      <c r="W280" s="6"/>
      <c r="X280" s="6"/>
      <c r="Y280" s="6"/>
      <c r="Z280" s="6"/>
      <c r="AA280" s="6"/>
      <c r="AB280" s="6"/>
      <c r="AC280" s="6"/>
      <c r="AD280" s="6"/>
      <c r="AE280" s="6"/>
    </row>
    <row r="281" spans="20:31" x14ac:dyDescent="0.35">
      <c r="T281" s="6"/>
      <c r="U281" s="6"/>
      <c r="V281" s="6"/>
      <c r="W281" s="6"/>
      <c r="X281" s="6"/>
      <c r="Y281" s="6"/>
      <c r="Z281" s="6"/>
      <c r="AA281" s="6"/>
      <c r="AB281" s="6"/>
      <c r="AC281" s="6"/>
      <c r="AD281" s="6"/>
      <c r="AE281" s="6"/>
    </row>
    <row r="282" spans="20:31" x14ac:dyDescent="0.35">
      <c r="T282" s="6"/>
      <c r="U282" s="6"/>
      <c r="V282" s="6"/>
      <c r="W282" s="6"/>
      <c r="X282" s="6"/>
      <c r="Y282" s="6"/>
      <c r="Z282" s="6"/>
      <c r="AA282" s="6"/>
      <c r="AB282" s="6"/>
      <c r="AC282" s="6"/>
      <c r="AD282" s="6"/>
      <c r="AE282" s="6"/>
    </row>
    <row r="283" spans="20:31" x14ac:dyDescent="0.35">
      <c r="T283" s="6"/>
      <c r="U283" s="6"/>
      <c r="V283" s="6"/>
      <c r="W283" s="6"/>
      <c r="X283" s="6"/>
      <c r="Y283" s="6"/>
      <c r="Z283" s="6"/>
      <c r="AA283" s="6"/>
      <c r="AB283" s="6"/>
      <c r="AC283" s="6"/>
      <c r="AD283" s="6"/>
      <c r="AE283" s="6"/>
    </row>
    <row r="284" spans="20:31" x14ac:dyDescent="0.35">
      <c r="T284" s="6"/>
      <c r="U284" s="6"/>
      <c r="V284" s="6"/>
      <c r="W284" s="6"/>
      <c r="X284" s="6"/>
      <c r="Y284" s="6"/>
      <c r="Z284" s="6"/>
      <c r="AA284" s="6"/>
      <c r="AB284" s="6"/>
      <c r="AC284" s="6"/>
      <c r="AD284" s="6"/>
      <c r="AE284" s="6"/>
    </row>
    <row r="285" spans="20:31" x14ac:dyDescent="0.35">
      <c r="T285" s="6"/>
      <c r="U285" s="6"/>
      <c r="V285" s="6"/>
      <c r="W285" s="6"/>
      <c r="X285" s="6"/>
      <c r="Y285" s="6"/>
      <c r="Z285" s="6"/>
      <c r="AA285" s="6"/>
      <c r="AB285" s="6"/>
      <c r="AC285" s="6"/>
      <c r="AD285" s="6"/>
      <c r="AE285" s="6"/>
    </row>
    <row r="286" spans="20:31" x14ac:dyDescent="0.35">
      <c r="T286" s="6"/>
      <c r="U286" s="6"/>
      <c r="V286" s="6"/>
      <c r="W286" s="6"/>
      <c r="X286" s="6"/>
      <c r="Y286" s="6"/>
      <c r="Z286" s="6"/>
      <c r="AA286" s="6"/>
      <c r="AB286" s="6"/>
      <c r="AC286" s="6"/>
      <c r="AD286" s="6"/>
      <c r="AE286" s="6"/>
    </row>
    <row r="287" spans="20:31" x14ac:dyDescent="0.35">
      <c r="T287" s="6"/>
      <c r="U287" s="6"/>
      <c r="V287" s="6"/>
      <c r="W287" s="6"/>
      <c r="X287" s="6"/>
      <c r="Y287" s="6"/>
      <c r="Z287" s="6"/>
      <c r="AA287" s="6"/>
      <c r="AB287" s="6"/>
      <c r="AC287" s="6"/>
      <c r="AD287" s="6"/>
      <c r="AE287" s="6"/>
    </row>
    <row r="288" spans="20:31" x14ac:dyDescent="0.35">
      <c r="T288" s="6"/>
      <c r="U288" s="6"/>
      <c r="V288" s="6"/>
      <c r="W288" s="6"/>
      <c r="X288" s="6"/>
      <c r="Y288" s="6"/>
      <c r="Z288" s="6"/>
      <c r="AA288" s="6"/>
      <c r="AB288" s="6"/>
      <c r="AC288" s="6"/>
      <c r="AD288" s="6"/>
      <c r="AE288" s="6"/>
    </row>
    <row r="289" spans="20:31" x14ac:dyDescent="0.35">
      <c r="T289" s="6"/>
      <c r="U289" s="6"/>
      <c r="V289" s="6"/>
      <c r="W289" s="6"/>
      <c r="X289" s="6"/>
      <c r="Y289" s="6"/>
      <c r="Z289" s="6"/>
      <c r="AA289" s="6"/>
      <c r="AB289" s="6"/>
      <c r="AC289" s="6"/>
      <c r="AD289" s="6"/>
      <c r="AE289" s="6"/>
    </row>
    <row r="290" spans="20:31" x14ac:dyDescent="0.35">
      <c r="T290" s="6"/>
      <c r="U290" s="6"/>
      <c r="V290" s="6"/>
      <c r="W290" s="6"/>
      <c r="X290" s="6"/>
      <c r="Y290" s="6"/>
      <c r="Z290" s="6"/>
      <c r="AA290" s="6"/>
      <c r="AB290" s="6"/>
      <c r="AC290" s="6"/>
      <c r="AD290" s="6"/>
      <c r="AE290" s="6"/>
    </row>
    <row r="291" spans="20:31" x14ac:dyDescent="0.35">
      <c r="T291" s="6"/>
      <c r="U291" s="6"/>
      <c r="V291" s="6"/>
      <c r="W291" s="6"/>
      <c r="X291" s="6"/>
      <c r="Y291" s="6"/>
      <c r="Z291" s="6"/>
      <c r="AA291" s="6"/>
      <c r="AB291" s="6"/>
      <c r="AC291" s="6"/>
      <c r="AD291" s="6"/>
      <c r="AE291" s="6"/>
    </row>
    <row r="292" spans="20:31" x14ac:dyDescent="0.35">
      <c r="T292" s="6"/>
      <c r="U292" s="6"/>
      <c r="V292" s="6"/>
      <c r="W292" s="6"/>
      <c r="X292" s="6"/>
      <c r="Y292" s="6"/>
      <c r="Z292" s="6"/>
      <c r="AA292" s="6"/>
      <c r="AB292" s="6"/>
      <c r="AC292" s="6"/>
      <c r="AD292" s="6"/>
      <c r="AE292" s="6"/>
    </row>
    <row r="293" spans="20:31" x14ac:dyDescent="0.35">
      <c r="T293" s="6"/>
      <c r="U293" s="6"/>
      <c r="V293" s="6"/>
      <c r="W293" s="6"/>
      <c r="X293" s="6"/>
      <c r="Y293" s="6"/>
      <c r="Z293" s="6"/>
      <c r="AA293" s="6"/>
      <c r="AB293" s="6"/>
      <c r="AC293" s="6"/>
      <c r="AD293" s="6"/>
      <c r="AE293" s="6"/>
    </row>
    <row r="294" spans="20:31" x14ac:dyDescent="0.35">
      <c r="T294" s="6"/>
      <c r="U294" s="6"/>
      <c r="V294" s="6"/>
      <c r="W294" s="6"/>
      <c r="X294" s="6"/>
      <c r="Y294" s="6"/>
      <c r="Z294" s="6"/>
      <c r="AA294" s="6"/>
      <c r="AB294" s="6"/>
      <c r="AC294" s="6"/>
      <c r="AD294" s="6"/>
      <c r="AE294" s="6"/>
    </row>
    <row r="295" spans="20:31" x14ac:dyDescent="0.35">
      <c r="T295" s="6"/>
      <c r="U295" s="6"/>
      <c r="V295" s="6"/>
      <c r="W295" s="6"/>
      <c r="X295" s="6"/>
      <c r="Y295" s="6"/>
      <c r="Z295" s="6"/>
      <c r="AA295" s="6"/>
      <c r="AB295" s="6"/>
      <c r="AC295" s="6"/>
      <c r="AD295" s="6"/>
      <c r="AE295" s="6"/>
    </row>
    <row r="296" spans="20:31" x14ac:dyDescent="0.35">
      <c r="T296" s="6"/>
      <c r="U296" s="6"/>
      <c r="V296" s="6"/>
      <c r="W296" s="6"/>
      <c r="X296" s="6"/>
      <c r="Y296" s="6"/>
      <c r="Z296" s="6"/>
      <c r="AA296" s="6"/>
      <c r="AB296" s="6"/>
      <c r="AC296" s="6"/>
      <c r="AD296" s="6"/>
      <c r="AE296" s="6"/>
    </row>
    <row r="297" spans="20:31" x14ac:dyDescent="0.35">
      <c r="T297" s="6"/>
      <c r="U297" s="6"/>
      <c r="V297" s="6"/>
      <c r="W297" s="6"/>
      <c r="X297" s="6"/>
      <c r="Y297" s="6"/>
      <c r="Z297" s="6"/>
      <c r="AA297" s="6"/>
      <c r="AB297" s="6"/>
      <c r="AC297" s="6"/>
      <c r="AD297" s="6"/>
      <c r="AE297" s="6"/>
    </row>
    <row r="298" spans="20:31" x14ac:dyDescent="0.35">
      <c r="T298" s="6"/>
      <c r="U298" s="6"/>
      <c r="V298" s="6"/>
      <c r="W298" s="6"/>
      <c r="X298" s="6"/>
      <c r="Y298" s="6"/>
      <c r="Z298" s="6"/>
      <c r="AA298" s="6"/>
      <c r="AB298" s="6"/>
      <c r="AC298" s="6"/>
      <c r="AD298" s="6"/>
      <c r="AE298" s="6"/>
    </row>
    <row r="299" spans="20:31" x14ac:dyDescent="0.35">
      <c r="T299" s="6"/>
      <c r="U299" s="6"/>
      <c r="V299" s="6"/>
      <c r="W299" s="6"/>
      <c r="X299" s="6"/>
      <c r="Y299" s="6"/>
      <c r="Z299" s="6"/>
      <c r="AA299" s="6"/>
      <c r="AB299" s="6"/>
      <c r="AC299" s="6"/>
      <c r="AD299" s="6"/>
      <c r="AE299" s="6"/>
    </row>
    <row r="300" spans="20:31" x14ac:dyDescent="0.35">
      <c r="T300" s="6"/>
      <c r="U300" s="6"/>
      <c r="V300" s="6"/>
      <c r="W300" s="6"/>
      <c r="X300" s="6"/>
      <c r="Y300" s="6"/>
      <c r="Z300" s="6"/>
      <c r="AA300" s="6"/>
      <c r="AB300" s="6"/>
      <c r="AC300" s="6"/>
      <c r="AD300" s="6"/>
      <c r="AE300" s="6"/>
    </row>
    <row r="301" spans="20:31" x14ac:dyDescent="0.35">
      <c r="T301" s="6"/>
      <c r="U301" s="6"/>
      <c r="V301" s="6"/>
      <c r="W301" s="6"/>
      <c r="X301" s="6"/>
      <c r="Y301" s="6"/>
      <c r="Z301" s="6"/>
      <c r="AA301" s="6"/>
      <c r="AB301" s="6"/>
      <c r="AC301" s="6"/>
      <c r="AD301" s="6"/>
      <c r="AE301" s="6"/>
    </row>
    <row r="302" spans="20:31" x14ac:dyDescent="0.35">
      <c r="T302" s="6"/>
      <c r="U302" s="6"/>
      <c r="V302" s="6"/>
      <c r="W302" s="6"/>
      <c r="X302" s="6"/>
      <c r="Y302" s="6"/>
      <c r="Z302" s="6"/>
      <c r="AA302" s="6"/>
      <c r="AB302" s="6"/>
      <c r="AC302" s="6"/>
      <c r="AD302" s="6"/>
      <c r="AE302" s="6"/>
    </row>
    <row r="303" spans="20:31" x14ac:dyDescent="0.35">
      <c r="T303" s="6"/>
      <c r="U303" s="6"/>
      <c r="V303" s="6"/>
      <c r="W303" s="6"/>
      <c r="X303" s="6"/>
      <c r="Y303" s="6"/>
      <c r="Z303" s="6"/>
      <c r="AA303" s="6"/>
      <c r="AB303" s="6"/>
      <c r="AC303" s="6"/>
      <c r="AD303" s="6"/>
      <c r="AE303" s="6"/>
    </row>
    <row r="304" spans="20:31" x14ac:dyDescent="0.35">
      <c r="T304" s="6"/>
      <c r="U304" s="6"/>
      <c r="V304" s="6"/>
      <c r="W304" s="6"/>
      <c r="X304" s="6"/>
      <c r="Y304" s="6"/>
      <c r="Z304" s="6"/>
      <c r="AA304" s="6"/>
      <c r="AB304" s="6"/>
      <c r="AC304" s="6"/>
      <c r="AD304" s="6"/>
      <c r="AE304" s="6"/>
    </row>
    <row r="305" spans="20:31" x14ac:dyDescent="0.35">
      <c r="T305" s="6"/>
      <c r="U305" s="6"/>
      <c r="V305" s="6"/>
      <c r="W305" s="6"/>
      <c r="X305" s="6"/>
      <c r="Y305" s="6"/>
      <c r="Z305" s="6"/>
      <c r="AA305" s="6"/>
      <c r="AB305" s="6"/>
      <c r="AC305" s="6"/>
      <c r="AD305" s="6"/>
      <c r="AE305" s="6"/>
    </row>
    <row r="306" spans="20:31" x14ac:dyDescent="0.35">
      <c r="T306" s="6"/>
      <c r="U306" s="6"/>
      <c r="V306" s="6"/>
      <c r="W306" s="6"/>
      <c r="X306" s="6"/>
      <c r="Y306" s="6"/>
      <c r="Z306" s="6"/>
      <c r="AA306" s="6"/>
      <c r="AB306" s="6"/>
      <c r="AC306" s="6"/>
      <c r="AD306" s="6"/>
      <c r="AE306" s="6"/>
    </row>
    <row r="307" spans="20:31" x14ac:dyDescent="0.35">
      <c r="T307" s="6"/>
      <c r="U307" s="6"/>
      <c r="V307" s="6"/>
      <c r="W307" s="6"/>
      <c r="X307" s="6"/>
      <c r="Y307" s="6"/>
      <c r="Z307" s="6"/>
      <c r="AA307" s="6"/>
      <c r="AB307" s="6"/>
      <c r="AC307" s="6"/>
      <c r="AD307" s="6"/>
      <c r="AE307" s="6"/>
    </row>
    <row r="308" spans="20:31" x14ac:dyDescent="0.35">
      <c r="T308" s="6"/>
      <c r="U308" s="6"/>
      <c r="V308" s="6"/>
      <c r="W308" s="6"/>
      <c r="X308" s="6"/>
      <c r="Y308" s="6"/>
      <c r="Z308" s="6"/>
      <c r="AA308" s="6"/>
      <c r="AB308" s="6"/>
      <c r="AC308" s="6"/>
      <c r="AD308" s="6"/>
      <c r="AE308" s="6"/>
    </row>
    <row r="309" spans="20:31" x14ac:dyDescent="0.35">
      <c r="T309" s="6"/>
      <c r="U309" s="6"/>
      <c r="V309" s="6"/>
      <c r="W309" s="6"/>
      <c r="X309" s="6"/>
      <c r="Y309" s="6"/>
      <c r="Z309" s="6"/>
      <c r="AA309" s="6"/>
      <c r="AB309" s="6"/>
      <c r="AC309" s="6"/>
      <c r="AD309" s="6"/>
      <c r="AE309" s="6"/>
    </row>
    <row r="310" spans="20:31" x14ac:dyDescent="0.35">
      <c r="T310" s="6"/>
      <c r="U310" s="6"/>
      <c r="V310" s="6"/>
      <c r="W310" s="6"/>
      <c r="X310" s="6"/>
      <c r="Y310" s="6"/>
      <c r="Z310" s="6"/>
      <c r="AA310" s="6"/>
      <c r="AB310" s="6"/>
      <c r="AC310" s="6"/>
      <c r="AD310" s="6"/>
      <c r="AE310" s="6"/>
    </row>
    <row r="311" spans="20:31" x14ac:dyDescent="0.35">
      <c r="T311" s="6"/>
      <c r="U311" s="6"/>
      <c r="V311" s="6"/>
      <c r="W311" s="6"/>
      <c r="X311" s="6"/>
      <c r="Y311" s="6"/>
      <c r="Z311" s="6"/>
      <c r="AA311" s="6"/>
      <c r="AB311" s="6"/>
      <c r="AC311" s="6"/>
      <c r="AD311" s="6"/>
      <c r="AE311" s="6"/>
    </row>
    <row r="312" spans="20:31" x14ac:dyDescent="0.35">
      <c r="T312" s="6"/>
      <c r="U312" s="6"/>
      <c r="V312" s="6"/>
      <c r="W312" s="6"/>
      <c r="X312" s="6"/>
      <c r="Y312" s="6"/>
      <c r="Z312" s="6"/>
      <c r="AA312" s="6"/>
      <c r="AB312" s="6"/>
      <c r="AC312" s="6"/>
      <c r="AD312" s="6"/>
      <c r="AE312" s="6"/>
    </row>
    <row r="313" spans="20:31" x14ac:dyDescent="0.35">
      <c r="T313" s="6"/>
      <c r="U313" s="6"/>
      <c r="V313" s="6"/>
      <c r="W313" s="6"/>
      <c r="X313" s="6"/>
      <c r="Y313" s="6"/>
      <c r="Z313" s="6"/>
      <c r="AA313" s="6"/>
      <c r="AB313" s="6"/>
      <c r="AC313" s="6"/>
      <c r="AD313" s="6"/>
      <c r="AE313" s="6"/>
    </row>
    <row r="314" spans="20:31" x14ac:dyDescent="0.35">
      <c r="T314" s="6"/>
      <c r="U314" s="6"/>
      <c r="V314" s="6"/>
      <c r="W314" s="6"/>
      <c r="X314" s="6"/>
      <c r="Y314" s="6"/>
      <c r="Z314" s="6"/>
      <c r="AA314" s="6"/>
      <c r="AB314" s="6"/>
      <c r="AC314" s="6"/>
      <c r="AD314" s="6"/>
      <c r="AE314" s="6"/>
    </row>
    <row r="315" spans="20:31" x14ac:dyDescent="0.35">
      <c r="T315" s="6"/>
      <c r="U315" s="6"/>
      <c r="V315" s="6"/>
      <c r="W315" s="6"/>
      <c r="X315" s="6"/>
      <c r="Y315" s="6"/>
      <c r="Z315" s="6"/>
      <c r="AA315" s="6"/>
      <c r="AB315" s="6"/>
      <c r="AC315" s="6"/>
      <c r="AD315" s="6"/>
      <c r="AE315" s="6"/>
    </row>
    <row r="316" spans="20:31" x14ac:dyDescent="0.35">
      <c r="T316" s="6"/>
      <c r="U316" s="6"/>
      <c r="V316" s="6"/>
      <c r="W316" s="6"/>
      <c r="X316" s="6"/>
      <c r="Y316" s="6"/>
      <c r="Z316" s="6"/>
      <c r="AA316" s="6"/>
      <c r="AB316" s="6"/>
      <c r="AC316" s="6"/>
      <c r="AD316" s="6"/>
      <c r="AE316" s="6"/>
    </row>
    <row r="317" spans="20:31" x14ac:dyDescent="0.35">
      <c r="T317" s="6"/>
      <c r="U317" s="6"/>
      <c r="V317" s="6"/>
      <c r="W317" s="6"/>
      <c r="X317" s="6"/>
      <c r="Y317" s="6"/>
      <c r="Z317" s="6"/>
      <c r="AA317" s="6"/>
      <c r="AB317" s="6"/>
      <c r="AC317" s="6"/>
      <c r="AD317" s="6"/>
      <c r="AE317" s="6"/>
    </row>
    <row r="318" spans="20:31" x14ac:dyDescent="0.35">
      <c r="T318" s="6"/>
      <c r="U318" s="6"/>
      <c r="V318" s="6"/>
      <c r="W318" s="6"/>
      <c r="X318" s="6"/>
      <c r="Y318" s="6"/>
      <c r="Z318" s="6"/>
      <c r="AA318" s="6"/>
      <c r="AB318" s="6"/>
      <c r="AC318" s="6"/>
      <c r="AD318" s="6"/>
      <c r="AE318" s="6"/>
    </row>
    <row r="319" spans="20:31" x14ac:dyDescent="0.35">
      <c r="T319" s="6"/>
      <c r="U319" s="6"/>
      <c r="V319" s="6"/>
      <c r="W319" s="6"/>
      <c r="X319" s="6"/>
      <c r="Y319" s="6"/>
      <c r="Z319" s="6"/>
      <c r="AA319" s="6"/>
      <c r="AB319" s="6"/>
      <c r="AC319" s="6"/>
      <c r="AD319" s="6"/>
      <c r="AE319" s="6"/>
    </row>
    <row r="320" spans="20:31" x14ac:dyDescent="0.35">
      <c r="T320" s="6"/>
      <c r="U320" s="6"/>
      <c r="V320" s="6"/>
      <c r="W320" s="6"/>
      <c r="X320" s="6"/>
      <c r="Y320" s="6"/>
      <c r="Z320" s="6"/>
      <c r="AA320" s="6"/>
      <c r="AB320" s="6"/>
      <c r="AC320" s="6"/>
      <c r="AD320" s="6"/>
      <c r="AE320" s="6"/>
    </row>
    <row r="321" spans="20:31" x14ac:dyDescent="0.35">
      <c r="T321" s="6"/>
      <c r="U321" s="6"/>
      <c r="V321" s="6"/>
      <c r="W321" s="6"/>
      <c r="X321" s="6"/>
      <c r="Y321" s="6"/>
      <c r="Z321" s="6"/>
      <c r="AA321" s="6"/>
      <c r="AB321" s="6"/>
      <c r="AC321" s="6"/>
      <c r="AD321" s="6"/>
      <c r="AE321" s="6"/>
    </row>
    <row r="322" spans="20:31" x14ac:dyDescent="0.35">
      <c r="T322" s="6"/>
      <c r="U322" s="6"/>
      <c r="V322" s="6"/>
      <c r="W322" s="6"/>
      <c r="X322" s="6"/>
      <c r="Y322" s="6"/>
      <c r="Z322" s="6"/>
      <c r="AA322" s="6"/>
      <c r="AB322" s="6"/>
      <c r="AC322" s="6"/>
      <c r="AD322" s="6"/>
      <c r="AE322" s="6"/>
    </row>
    <row r="323" spans="20:31" x14ac:dyDescent="0.35">
      <c r="T323" s="6"/>
      <c r="U323" s="6"/>
      <c r="V323" s="6"/>
      <c r="W323" s="6"/>
      <c r="X323" s="6"/>
      <c r="Y323" s="6"/>
      <c r="Z323" s="6"/>
      <c r="AA323" s="6"/>
      <c r="AB323" s="6"/>
      <c r="AC323" s="6"/>
      <c r="AD323" s="6"/>
      <c r="AE323" s="6"/>
    </row>
    <row r="324" spans="20:31" x14ac:dyDescent="0.35">
      <c r="T324" s="6"/>
      <c r="U324" s="6"/>
      <c r="V324" s="6"/>
      <c r="W324" s="6"/>
      <c r="X324" s="6"/>
      <c r="Y324" s="6"/>
      <c r="Z324" s="6"/>
      <c r="AA324" s="6"/>
      <c r="AB324" s="6"/>
      <c r="AC324" s="6"/>
      <c r="AD324" s="6"/>
      <c r="AE324" s="6"/>
    </row>
    <row r="325" spans="20:31" x14ac:dyDescent="0.35">
      <c r="T325" s="6"/>
      <c r="U325" s="6"/>
      <c r="V325" s="6"/>
      <c r="W325" s="6"/>
      <c r="X325" s="6"/>
      <c r="Y325" s="6"/>
      <c r="Z325" s="6"/>
      <c r="AA325" s="6"/>
      <c r="AB325" s="6"/>
      <c r="AC325" s="6"/>
      <c r="AD325" s="6"/>
      <c r="AE325" s="6"/>
    </row>
    <row r="326" spans="20:31" x14ac:dyDescent="0.35">
      <c r="T326" s="6"/>
      <c r="U326" s="6"/>
      <c r="V326" s="6"/>
      <c r="W326" s="6"/>
      <c r="X326" s="6"/>
      <c r="Y326" s="6"/>
      <c r="Z326" s="6"/>
      <c r="AA326" s="6"/>
      <c r="AB326" s="6"/>
      <c r="AC326" s="6"/>
      <c r="AD326" s="6"/>
      <c r="AE326" s="6"/>
    </row>
    <row r="327" spans="20:31" x14ac:dyDescent="0.35">
      <c r="T327" s="6"/>
      <c r="U327" s="6"/>
      <c r="V327" s="6"/>
      <c r="W327" s="6"/>
      <c r="X327" s="6"/>
      <c r="Y327" s="6"/>
      <c r="Z327" s="6"/>
      <c r="AA327" s="6"/>
      <c r="AB327" s="6"/>
      <c r="AC327" s="6"/>
      <c r="AD327" s="6"/>
      <c r="AE327" s="6"/>
    </row>
    <row r="328" spans="20:31" x14ac:dyDescent="0.35">
      <c r="T328" s="6"/>
      <c r="U328" s="6"/>
      <c r="V328" s="6"/>
      <c r="W328" s="6"/>
      <c r="X328" s="6"/>
      <c r="Y328" s="6"/>
      <c r="Z328" s="6"/>
      <c r="AA328" s="6"/>
      <c r="AB328" s="6"/>
      <c r="AC328" s="6"/>
      <c r="AD328" s="6"/>
      <c r="AE328" s="6"/>
    </row>
    <row r="329" spans="20:31" x14ac:dyDescent="0.35">
      <c r="T329" s="6"/>
      <c r="U329" s="6"/>
      <c r="V329" s="6"/>
      <c r="W329" s="6"/>
      <c r="X329" s="6"/>
      <c r="Y329" s="6"/>
      <c r="Z329" s="6"/>
      <c r="AA329" s="6"/>
      <c r="AB329" s="6"/>
      <c r="AC329" s="6"/>
      <c r="AD329" s="6"/>
      <c r="AE329" s="6"/>
    </row>
    <row r="330" spans="20:31" x14ac:dyDescent="0.35">
      <c r="T330" s="6"/>
      <c r="U330" s="6"/>
      <c r="V330" s="6"/>
      <c r="W330" s="6"/>
      <c r="X330" s="6"/>
      <c r="Y330" s="6"/>
      <c r="Z330" s="6"/>
      <c r="AA330" s="6"/>
      <c r="AB330" s="6"/>
      <c r="AC330" s="6"/>
      <c r="AD330" s="6"/>
      <c r="AE330" s="6"/>
    </row>
    <row r="331" spans="20:31" x14ac:dyDescent="0.35">
      <c r="T331" s="6"/>
      <c r="U331" s="6"/>
      <c r="V331" s="6"/>
      <c r="W331" s="6"/>
      <c r="X331" s="6"/>
      <c r="Y331" s="6"/>
      <c r="Z331" s="6"/>
      <c r="AA331" s="6"/>
      <c r="AB331" s="6"/>
      <c r="AC331" s="6"/>
      <c r="AD331" s="6"/>
      <c r="AE331" s="6"/>
    </row>
    <row r="332" spans="20:31" x14ac:dyDescent="0.35">
      <c r="T332" s="6"/>
      <c r="U332" s="6"/>
      <c r="V332" s="6"/>
      <c r="W332" s="6"/>
      <c r="X332" s="6"/>
      <c r="Y332" s="6"/>
      <c r="Z332" s="6"/>
      <c r="AA332" s="6"/>
      <c r="AB332" s="6"/>
      <c r="AC332" s="6"/>
      <c r="AD332" s="6"/>
      <c r="AE332" s="6"/>
    </row>
    <row r="333" spans="20:31" x14ac:dyDescent="0.35">
      <c r="T333" s="6"/>
      <c r="U333" s="6"/>
      <c r="V333" s="6"/>
      <c r="W333" s="6"/>
      <c r="X333" s="6"/>
      <c r="Y333" s="6"/>
      <c r="Z333" s="6"/>
      <c r="AA333" s="6"/>
      <c r="AB333" s="6"/>
      <c r="AC333" s="6"/>
      <c r="AD333" s="6"/>
      <c r="AE333" s="6"/>
    </row>
    <row r="334" spans="20:31" x14ac:dyDescent="0.35">
      <c r="T334" s="6"/>
      <c r="U334" s="6"/>
      <c r="V334" s="6"/>
      <c r="W334" s="6"/>
      <c r="X334" s="6"/>
      <c r="Y334" s="6"/>
      <c r="Z334" s="6"/>
      <c r="AA334" s="6"/>
      <c r="AB334" s="6"/>
      <c r="AC334" s="6"/>
      <c r="AD334" s="6"/>
      <c r="AE334" s="6"/>
    </row>
    <row r="335" spans="20:31" x14ac:dyDescent="0.35">
      <c r="T335" s="6"/>
      <c r="U335" s="6"/>
      <c r="V335" s="6"/>
      <c r="W335" s="6"/>
      <c r="X335" s="6"/>
      <c r="Y335" s="6"/>
      <c r="Z335" s="6"/>
      <c r="AA335" s="6"/>
      <c r="AB335" s="6"/>
      <c r="AC335" s="6"/>
      <c r="AD335" s="6"/>
      <c r="AE335" s="6"/>
    </row>
    <row r="336" spans="20:31" x14ac:dyDescent="0.35">
      <c r="T336" s="6"/>
      <c r="U336" s="6"/>
      <c r="V336" s="6"/>
      <c r="W336" s="6"/>
      <c r="X336" s="6"/>
      <c r="Y336" s="6"/>
      <c r="Z336" s="6"/>
      <c r="AA336" s="6"/>
      <c r="AB336" s="6"/>
      <c r="AC336" s="6"/>
      <c r="AD336" s="6"/>
      <c r="AE336" s="6"/>
    </row>
    <row r="337" spans="20:31" x14ac:dyDescent="0.35">
      <c r="T337" s="6"/>
      <c r="U337" s="6"/>
      <c r="V337" s="6"/>
      <c r="W337" s="6"/>
      <c r="X337" s="6"/>
      <c r="Y337" s="6"/>
      <c r="Z337" s="6"/>
      <c r="AA337" s="6"/>
      <c r="AB337" s="6"/>
      <c r="AC337" s="6"/>
      <c r="AD337" s="6"/>
      <c r="AE337" s="6"/>
    </row>
    <row r="338" spans="20:31" x14ac:dyDescent="0.35">
      <c r="T338" s="6"/>
      <c r="U338" s="6"/>
      <c r="V338" s="6"/>
      <c r="W338" s="6"/>
      <c r="X338" s="6"/>
      <c r="Y338" s="6"/>
      <c r="Z338" s="6"/>
      <c r="AA338" s="6"/>
      <c r="AB338" s="6"/>
      <c r="AC338" s="6"/>
      <c r="AD338" s="6"/>
      <c r="AE338" s="6"/>
    </row>
    <row r="339" spans="20:31" x14ac:dyDescent="0.35">
      <c r="T339" s="6"/>
      <c r="U339" s="6"/>
      <c r="V339" s="6"/>
      <c r="W339" s="6"/>
      <c r="X339" s="6"/>
      <c r="Y339" s="6"/>
      <c r="Z339" s="6"/>
      <c r="AA339" s="6"/>
      <c r="AB339" s="6"/>
      <c r="AC339" s="6"/>
      <c r="AD339" s="6"/>
      <c r="AE339" s="6"/>
    </row>
    <row r="340" spans="20:31" x14ac:dyDescent="0.35">
      <c r="T340" s="6"/>
      <c r="U340" s="6"/>
      <c r="V340" s="6"/>
      <c r="W340" s="6"/>
      <c r="X340" s="6"/>
      <c r="Y340" s="6"/>
      <c r="Z340" s="6"/>
      <c r="AA340" s="6"/>
      <c r="AB340" s="6"/>
      <c r="AC340" s="6"/>
      <c r="AD340" s="6"/>
      <c r="AE340" s="6"/>
    </row>
    <row r="341" spans="20:31" x14ac:dyDescent="0.35">
      <c r="T341" s="6"/>
      <c r="U341" s="6"/>
      <c r="V341" s="6"/>
      <c r="W341" s="6"/>
      <c r="X341" s="6"/>
      <c r="Y341" s="6"/>
      <c r="Z341" s="6"/>
      <c r="AA341" s="6"/>
      <c r="AB341" s="6"/>
      <c r="AC341" s="6"/>
      <c r="AD341" s="6"/>
      <c r="AE341" s="6"/>
    </row>
    <row r="342" spans="20:31" x14ac:dyDescent="0.35">
      <c r="T342" s="6"/>
      <c r="U342" s="6"/>
      <c r="V342" s="6"/>
      <c r="W342" s="6"/>
      <c r="X342" s="6"/>
      <c r="Y342" s="6"/>
      <c r="Z342" s="6"/>
      <c r="AA342" s="6"/>
      <c r="AB342" s="6"/>
      <c r="AC342" s="6"/>
      <c r="AD342" s="6"/>
      <c r="AE342" s="6"/>
    </row>
    <row r="343" spans="20:31" x14ac:dyDescent="0.35">
      <c r="T343" s="6"/>
      <c r="U343" s="6"/>
      <c r="V343" s="6"/>
      <c r="W343" s="6"/>
      <c r="X343" s="6"/>
      <c r="Y343" s="6"/>
      <c r="Z343" s="6"/>
      <c r="AA343" s="6"/>
      <c r="AB343" s="6"/>
      <c r="AC343" s="6"/>
      <c r="AD343" s="6"/>
      <c r="AE343" s="6"/>
    </row>
    <row r="344" spans="20:31" x14ac:dyDescent="0.35">
      <c r="T344" s="6"/>
      <c r="U344" s="6"/>
      <c r="V344" s="6"/>
      <c r="W344" s="6"/>
      <c r="X344" s="6"/>
      <c r="Y344" s="6"/>
      <c r="Z344" s="6"/>
      <c r="AA344" s="6"/>
      <c r="AB344" s="6"/>
      <c r="AC344" s="6"/>
      <c r="AD344" s="6"/>
      <c r="AE344" s="6"/>
    </row>
    <row r="345" spans="20:31" x14ac:dyDescent="0.35">
      <c r="T345" s="6"/>
      <c r="U345" s="6"/>
      <c r="V345" s="6"/>
      <c r="W345" s="6"/>
      <c r="X345" s="6"/>
      <c r="Y345" s="6"/>
      <c r="Z345" s="6"/>
      <c r="AA345" s="6"/>
      <c r="AB345" s="6"/>
      <c r="AC345" s="6"/>
      <c r="AD345" s="6"/>
      <c r="AE345" s="6"/>
    </row>
  </sheetData>
  <autoFilter ref="A16:AE94">
    <filterColumn colId="0" hiddenButton="1"/>
  </autoFilter>
  <mergeCells count="35">
    <mergeCell ref="AC1:AE1"/>
    <mergeCell ref="AC3:AE3"/>
    <mergeCell ref="AC2:AE2"/>
    <mergeCell ref="A90:I90"/>
    <mergeCell ref="A95:I95"/>
    <mergeCell ref="M13:M14"/>
    <mergeCell ref="N13:S13"/>
    <mergeCell ref="T13:Y13"/>
    <mergeCell ref="Z13:AE13"/>
    <mergeCell ref="A12:B12"/>
    <mergeCell ref="A13:A15"/>
    <mergeCell ref="B13:B15"/>
    <mergeCell ref="C13:C15"/>
    <mergeCell ref="D13:D15"/>
    <mergeCell ref="AC5:AE5"/>
    <mergeCell ref="AC6:AE6"/>
    <mergeCell ref="A18:I18"/>
    <mergeCell ref="A20:I20"/>
    <mergeCell ref="A89:I89"/>
    <mergeCell ref="N14:N15"/>
    <mergeCell ref="O14:S14"/>
    <mergeCell ref="E13:G14"/>
    <mergeCell ref="H13:H15"/>
    <mergeCell ref="I13:I15"/>
    <mergeCell ref="J13:K14"/>
    <mergeCell ref="L13:L14"/>
    <mergeCell ref="AC7:AE7"/>
    <mergeCell ref="AC8:AE8"/>
    <mergeCell ref="B10:AE10"/>
    <mergeCell ref="AG15:AJ15"/>
    <mergeCell ref="AG16:AK16"/>
    <mergeCell ref="T14:T15"/>
    <mergeCell ref="U14:Y14"/>
    <mergeCell ref="Z14:Z15"/>
    <mergeCell ref="AA14:AE14"/>
  </mergeCells>
  <printOptions horizontalCentered="1"/>
  <pageMargins left="0.196527777777778" right="0.15972222222222199" top="0.39374999999999999" bottom="0.21" header="0.36" footer="0.38"/>
  <pageSetup paperSize="9" scale="15" orientation="landscape" r:id="rId1"/>
  <colBreaks count="1" manualBreakCount="1">
    <brk id="31" max="1048575" man="1"/>
  </col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Общая</vt:lpstr>
      <vt:lpstr>Общая!Заголовки_для_печати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dc:description/>
  <cp:lastModifiedBy>Храмкова Екатерина Вячеславовна</cp:lastModifiedBy>
  <cp:revision>2</cp:revision>
  <cp:lastPrinted>2025-08-25T07:23:28Z</cp:lastPrinted>
  <dcterms:created xsi:type="dcterms:W3CDTF">2022-10-31T10:16:07Z</dcterms:created>
  <dcterms:modified xsi:type="dcterms:W3CDTF">2025-08-27T11:49:57Z</dcterms:modified>
  <dc:language>ru-RU</dc:language>
</cp:coreProperties>
</file>