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\\serverdelo\work\Департамент ТЭК и ЖКХ\201\Новая программа ПЕРЕСЕЛЕНИЯ\Изменения в ПРОГРАММУ\"/>
    </mc:Choice>
  </mc:AlternateContent>
  <xr:revisionPtr revIDLastSave="0" documentId="13_ncr:1_{592CA2AF-E3CA-4D64-9405-2BBBAE65C8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5'!$A$1:$AC$41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G34" i="1"/>
  <c r="H34" i="1"/>
  <c r="I34" i="1"/>
  <c r="J34" i="1"/>
  <c r="K34" i="1"/>
  <c r="L34" i="1"/>
  <c r="M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C34" i="1"/>
  <c r="F25" i="1"/>
  <c r="G25" i="1"/>
  <c r="H25" i="1"/>
  <c r="I25" i="1"/>
  <c r="J25" i="1"/>
  <c r="K25" i="1"/>
  <c r="L25" i="1"/>
  <c r="M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C25" i="1"/>
  <c r="P38" i="1"/>
  <c r="D38" i="1" s="1"/>
  <c r="O38" i="1"/>
  <c r="E38" i="1"/>
  <c r="N38" i="1" s="1"/>
  <c r="P37" i="1"/>
  <c r="D37" i="1" s="1"/>
  <c r="O37" i="1"/>
  <c r="E37" i="1"/>
  <c r="N37" i="1" s="1"/>
  <c r="P36" i="1"/>
  <c r="D36" i="1" s="1"/>
  <c r="O36" i="1"/>
  <c r="E36" i="1"/>
  <c r="N36" i="1" s="1"/>
  <c r="P35" i="1"/>
  <c r="D35" i="1" s="1"/>
  <c r="O35" i="1"/>
  <c r="E35" i="1"/>
  <c r="N35" i="1" s="1"/>
  <c r="P28" i="1"/>
  <c r="D28" i="1" s="1"/>
  <c r="O28" i="1"/>
  <c r="E28" i="1"/>
  <c r="N28" i="1" s="1"/>
  <c r="P27" i="1"/>
  <c r="D27" i="1" s="1"/>
  <c r="O27" i="1"/>
  <c r="E27" i="1"/>
  <c r="N27" i="1" s="1"/>
  <c r="P26" i="1"/>
  <c r="D26" i="1" s="1"/>
  <c r="O26" i="1"/>
  <c r="E26" i="1"/>
  <c r="N26" i="1" s="1"/>
  <c r="F18" i="1"/>
  <c r="G18" i="1"/>
  <c r="H18" i="1"/>
  <c r="I18" i="1"/>
  <c r="J18" i="1"/>
  <c r="K18" i="1"/>
  <c r="L18" i="1"/>
  <c r="M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C18" i="1"/>
  <c r="P19" i="1"/>
  <c r="D19" i="1" s="1"/>
  <c r="D18" i="1" s="1"/>
  <c r="O19" i="1"/>
  <c r="O18" i="1" s="1"/>
  <c r="E19" i="1"/>
  <c r="N19" i="1" s="1"/>
  <c r="N18" i="1" s="1"/>
  <c r="D32" i="1"/>
  <c r="AA15" i="1" l="1"/>
  <c r="D25" i="1"/>
  <c r="I15" i="1"/>
  <c r="T15" i="1"/>
  <c r="AB15" i="1"/>
  <c r="J15" i="1"/>
  <c r="S15" i="1"/>
  <c r="H15" i="1"/>
  <c r="G15" i="1"/>
  <c r="R15" i="1"/>
  <c r="Z15" i="1"/>
  <c r="Q15" i="1"/>
  <c r="F15" i="1"/>
  <c r="Y15" i="1"/>
  <c r="K15" i="1"/>
  <c r="O34" i="1"/>
  <c r="X15" i="1"/>
  <c r="M15" i="1"/>
  <c r="W15" i="1"/>
  <c r="L15" i="1"/>
  <c r="O25" i="1"/>
  <c r="AC15" i="1"/>
  <c r="N25" i="1"/>
  <c r="N34" i="1"/>
  <c r="V15" i="1"/>
  <c r="C15" i="1"/>
  <c r="U15" i="1"/>
  <c r="P34" i="1"/>
  <c r="E25" i="1"/>
  <c r="D34" i="1"/>
  <c r="D15" i="1" s="1"/>
  <c r="E34" i="1"/>
  <c r="P25" i="1"/>
  <c r="P18" i="1"/>
  <c r="E18" i="1"/>
  <c r="F20" i="1"/>
  <c r="F17" i="1" s="1"/>
  <c r="H20" i="1"/>
  <c r="H17" i="1" s="1"/>
  <c r="I20" i="1"/>
  <c r="J20" i="1"/>
  <c r="K20" i="1"/>
  <c r="L20" i="1"/>
  <c r="Q20" i="1"/>
  <c r="R20" i="1"/>
  <c r="S20" i="1"/>
  <c r="U20" i="1"/>
  <c r="U17" i="1" s="1"/>
  <c r="V20" i="1"/>
  <c r="V17" i="1" s="1"/>
  <c r="W20" i="1"/>
  <c r="W17" i="1" s="1"/>
  <c r="X20" i="1"/>
  <c r="X17" i="1" s="1"/>
  <c r="Y20" i="1"/>
  <c r="Z20" i="1"/>
  <c r="AA20" i="1"/>
  <c r="AB20" i="1"/>
  <c r="C20" i="1"/>
  <c r="C17" i="1" s="1"/>
  <c r="F29" i="1"/>
  <c r="F24" i="1" s="1"/>
  <c r="G29" i="1"/>
  <c r="G24" i="1" s="1"/>
  <c r="H29" i="1"/>
  <c r="H24" i="1" s="1"/>
  <c r="I29" i="1"/>
  <c r="I24" i="1" s="1"/>
  <c r="J29" i="1"/>
  <c r="J24" i="1" s="1"/>
  <c r="K29" i="1"/>
  <c r="K24" i="1" s="1"/>
  <c r="L29" i="1"/>
  <c r="L24" i="1" s="1"/>
  <c r="M29" i="1"/>
  <c r="M24" i="1" s="1"/>
  <c r="Q29" i="1"/>
  <c r="Q24" i="1" s="1"/>
  <c r="R29" i="1"/>
  <c r="R24" i="1" s="1"/>
  <c r="S29" i="1"/>
  <c r="S24" i="1" s="1"/>
  <c r="T29" i="1"/>
  <c r="T24" i="1" s="1"/>
  <c r="U29" i="1"/>
  <c r="V29" i="1"/>
  <c r="V24" i="1" s="1"/>
  <c r="W29" i="1"/>
  <c r="W24" i="1" s="1"/>
  <c r="X29" i="1"/>
  <c r="X24" i="1" s="1"/>
  <c r="Y29" i="1"/>
  <c r="Y24" i="1" s="1"/>
  <c r="Z29" i="1"/>
  <c r="Z24" i="1" s="1"/>
  <c r="AA29" i="1"/>
  <c r="AA24" i="1" s="1"/>
  <c r="AB29" i="1"/>
  <c r="AB24" i="1" s="1"/>
  <c r="F39" i="1"/>
  <c r="F33" i="1" s="1"/>
  <c r="G39" i="1"/>
  <c r="G33" i="1" s="1"/>
  <c r="H39" i="1"/>
  <c r="H33" i="1" s="1"/>
  <c r="I39" i="1"/>
  <c r="I33" i="1" s="1"/>
  <c r="J39" i="1"/>
  <c r="J33" i="1" s="1"/>
  <c r="K39" i="1"/>
  <c r="K33" i="1" s="1"/>
  <c r="L39" i="1"/>
  <c r="L33" i="1" s="1"/>
  <c r="M39" i="1"/>
  <c r="M33" i="1" s="1"/>
  <c r="Q39" i="1"/>
  <c r="Q33" i="1" s="1"/>
  <c r="R39" i="1"/>
  <c r="R33" i="1" s="1"/>
  <c r="S39" i="1"/>
  <c r="S33" i="1" s="1"/>
  <c r="T39" i="1"/>
  <c r="T33" i="1" s="1"/>
  <c r="U39" i="1"/>
  <c r="U33" i="1" s="1"/>
  <c r="V39" i="1"/>
  <c r="V33" i="1" s="1"/>
  <c r="W39" i="1"/>
  <c r="W33" i="1" s="1"/>
  <c r="X39" i="1"/>
  <c r="X33" i="1" s="1"/>
  <c r="Y39" i="1"/>
  <c r="Y33" i="1" s="1"/>
  <c r="Z39" i="1"/>
  <c r="Z33" i="1" s="1"/>
  <c r="AA39" i="1"/>
  <c r="AA33" i="1" s="1"/>
  <c r="AB39" i="1"/>
  <c r="AB33" i="1" s="1"/>
  <c r="C39" i="1"/>
  <c r="C33" i="1" s="1"/>
  <c r="E32" i="1"/>
  <c r="N23" i="1"/>
  <c r="M23" i="1"/>
  <c r="M20" i="1" s="1"/>
  <c r="E15" i="1" l="1"/>
  <c r="O15" i="1"/>
  <c r="P15" i="1"/>
  <c r="N15" i="1"/>
  <c r="J16" i="1"/>
  <c r="J14" i="1" s="1"/>
  <c r="Y16" i="1"/>
  <c r="Y14" i="1" s="1"/>
  <c r="L16" i="1"/>
  <c r="L14" i="1" s="1"/>
  <c r="K16" i="1"/>
  <c r="K14" i="1" s="1"/>
  <c r="I16" i="1"/>
  <c r="I14" i="1" s="1"/>
  <c r="S16" i="1"/>
  <c r="S14" i="1" s="1"/>
  <c r="C32" i="1"/>
  <c r="C29" i="1" s="1"/>
  <c r="C24" i="1" s="1"/>
  <c r="U16" i="1"/>
  <c r="U14" i="1" s="1"/>
  <c r="AA16" i="1"/>
  <c r="AA14" i="1" s="1"/>
  <c r="R16" i="1"/>
  <c r="R14" i="1" s="1"/>
  <c r="Q16" i="1"/>
  <c r="Q14" i="1" s="1"/>
  <c r="H16" i="1"/>
  <c r="H14" i="1" s="1"/>
  <c r="AB16" i="1"/>
  <c r="AB14" i="1" s="1"/>
  <c r="Z16" i="1"/>
  <c r="Z14" i="1" s="1"/>
  <c r="X16" i="1"/>
  <c r="X14" i="1" s="1"/>
  <c r="M16" i="1"/>
  <c r="M14" i="1" s="1"/>
  <c r="M17" i="1"/>
  <c r="AB17" i="1"/>
  <c r="L17" i="1"/>
  <c r="W16" i="1"/>
  <c r="W14" i="1" s="1"/>
  <c r="U24" i="1"/>
  <c r="AA17" i="1"/>
  <c r="S17" i="1"/>
  <c r="K17" i="1"/>
  <c r="V16" i="1"/>
  <c r="V14" i="1" s="1"/>
  <c r="F16" i="1"/>
  <c r="F14" i="1" s="1"/>
  <c r="Z17" i="1"/>
  <c r="R17" i="1"/>
  <c r="J17" i="1"/>
  <c r="Y17" i="1"/>
  <c r="Q17" i="1"/>
  <c r="I17" i="1"/>
  <c r="AC22" i="1"/>
  <c r="P22" i="1"/>
  <c r="T22" i="1"/>
  <c r="T20" i="1" s="1"/>
  <c r="G22" i="1"/>
  <c r="G20" i="1" s="1"/>
  <c r="C16" i="1" l="1"/>
  <c r="C14" i="1" s="1"/>
  <c r="T16" i="1"/>
  <c r="T14" i="1" s="1"/>
  <c r="T17" i="1"/>
  <c r="D22" i="1"/>
  <c r="G17" i="1"/>
  <c r="G16" i="1"/>
  <c r="G14" i="1" s="1"/>
  <c r="AC40" i="1"/>
  <c r="AC39" i="1" s="1"/>
  <c r="AC33" i="1" s="1"/>
  <c r="P40" i="1"/>
  <c r="P39" i="1" s="1"/>
  <c r="P33" i="1" s="1"/>
  <c r="O40" i="1"/>
  <c r="O39" i="1" s="1"/>
  <c r="O33" i="1" s="1"/>
  <c r="E40" i="1"/>
  <c r="AC30" i="1"/>
  <c r="AC29" i="1" s="1"/>
  <c r="AC24" i="1" s="1"/>
  <c r="P30" i="1"/>
  <c r="P29" i="1" s="1"/>
  <c r="P24" i="1" s="1"/>
  <c r="O30" i="1"/>
  <c r="O29" i="1" s="1"/>
  <c r="O24" i="1" s="1"/>
  <c r="E30" i="1"/>
  <c r="D30" i="1"/>
  <c r="D29" i="1" s="1"/>
  <c r="D24" i="1" s="1"/>
  <c r="AC21" i="1"/>
  <c r="AC20" i="1" s="1"/>
  <c r="P21" i="1"/>
  <c r="P20" i="1" s="1"/>
  <c r="O21" i="1"/>
  <c r="O20" i="1" s="1"/>
  <c r="E21" i="1"/>
  <c r="D21" i="1" l="1"/>
  <c r="D20" i="1" s="1"/>
  <c r="AC16" i="1"/>
  <c r="AC14" i="1" s="1"/>
  <c r="AC17" i="1"/>
  <c r="N21" i="1"/>
  <c r="N20" i="1" s="1"/>
  <c r="E20" i="1"/>
  <c r="N30" i="1"/>
  <c r="N29" i="1" s="1"/>
  <c r="N24" i="1" s="1"/>
  <c r="E29" i="1"/>
  <c r="E24" i="1" s="1"/>
  <c r="O17" i="1"/>
  <c r="O16" i="1"/>
  <c r="O14" i="1" s="1"/>
  <c r="D40" i="1"/>
  <c r="D39" i="1" s="1"/>
  <c r="D33" i="1" s="1"/>
  <c r="P17" i="1"/>
  <c r="P16" i="1"/>
  <c r="P14" i="1" s="1"/>
  <c r="N40" i="1"/>
  <c r="N39" i="1" s="1"/>
  <c r="N33" i="1" s="1"/>
  <c r="E39" i="1"/>
  <c r="E33" i="1" s="1"/>
  <c r="D16" i="1" l="1"/>
  <c r="D14" i="1" s="1"/>
  <c r="D17" i="1"/>
  <c r="E17" i="1"/>
  <c r="E16" i="1"/>
  <c r="E14" i="1" s="1"/>
  <c r="N17" i="1"/>
  <c r="N16" i="1"/>
  <c r="N14" i="1" s="1"/>
</calcChain>
</file>

<file path=xl/sharedStrings.xml><?xml version="1.0" encoding="utf-8"?>
<sst xmlns="http://schemas.openxmlformats.org/spreadsheetml/2006/main" count="108" uniqueCount="58">
  <si>
    <t>План реализации мероприятий по переселению граждан из аварийного жилищного фонда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</si>
  <si>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</si>
  <si>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</si>
  <si>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</si>
  <si>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</si>
  <si>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</si>
  <si>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</si>
  <si>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</si>
  <si>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</si>
  <si>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</si>
  <si>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</si>
  <si>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</si>
  <si>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</si>
  <si>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</si>
  <si>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</si>
  <si>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</si>
  <si>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</si>
  <si>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</si>
  <si>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</si>
  <si>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</si>
  <si>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</si>
  <si>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</si>
  <si>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</si>
  <si>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</si>
  <si>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</si>
  <si>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</si>
  <si>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</si>
  <si>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</si>
  <si>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</si>
  <si>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</si>
  <si>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</si>
  <si>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</si>
  <si>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</si>
  <si>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</si>
  <si>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 программе переселения, в т.ч.:</t>
  </si>
  <si>
    <t>Всего по программе, в рамках которой предусмотрено финансирование за счет средств Фонда</t>
  </si>
  <si>
    <t>Всего по программе, без участия средств Фонда</t>
  </si>
  <si>
    <t>Всего по этапу 2025 года:</t>
  </si>
  <si>
    <t>Всего по этапу 2025 года, в рамках которой предусмотрено финансирование за счет средств Фонда</t>
  </si>
  <si>
    <t>Всего по этапу 2025 года, без участия средств Фонда</t>
  </si>
  <si>
    <t>Итого по городу Клинцы</t>
  </si>
  <si>
    <t>Итого по Белоберезковскому городскому поселению Трубчевского муниципального района</t>
  </si>
  <si>
    <t>Всего по этапу 2026 года:</t>
  </si>
  <si>
    <t>Всего по этапу 2026 года, в рамках которой предусмотрено финансирование за счет средств Фонда</t>
  </si>
  <si>
    <t>Всего по этапу 2027 года, без участия средств Фонда</t>
  </si>
  <si>
    <t>Всего по этапу 2027 года:</t>
  </si>
  <si>
    <t xml:space="preserve">Итого по город Брянск </t>
  </si>
  <si>
    <t>Всего по этапу 2026 года, без участия средств Фонда</t>
  </si>
  <si>
    <t>Всего по этапу 2027 года, в рамках которой предусмотрено финансирование за счет средств Фонда</t>
  </si>
  <si>
    <t xml:space="preserve">Итого по город Фокино </t>
  </si>
  <si>
    <t>Итого по Почепскому городскому поселению Почепского муниципального района</t>
  </si>
  <si>
    <t>Итого по Дубровскому городскому поселению Дубровского муниципального района</t>
  </si>
  <si>
    <t>Итого по Дятьковскому городскому поселению Дятьковского муниципального района</t>
  </si>
  <si>
    <t xml:space="preserve">Итого по Новозыбковскому городскому округу </t>
  </si>
  <si>
    <t xml:space="preserve">Приложение 2 к постановлению Правительства Брянской области </t>
  </si>
  <si>
    <t>«О внесении изменений в постановление Правительства Брянской области от 28 июля 2025 года № 398-п «Об утверждении  региональной адресной программы «Переселение граждан из аварийного жилищного фонда на территории Брянской области» (2025-2030 годы)»</t>
  </si>
  <si>
    <t>Приложение 3 к региональной адресной программе "Переселение граждан из аварийного жилищного фонда на территории Брянской области» (2025 - 2030 годы)</t>
  </si>
  <si>
    <t>от «____»_______________ 2025 г.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</si>
</sst>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Arial Cyr"/>
      <charset val="204"/>
    </font>
    <font>
      <sz val="16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Arial Cyr"/>
      <charset val="204"/>
    </font>
    <font>
      <b/>
      <sz val="16"/>
      <color rgb="FF000000"/>
      <name val="Calibri"/>
      <family val="2"/>
      <charset val="204"/>
    </font>
    <font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rgb="FF000000"/>
      <name val="Arial Cyr"/>
    </font>
    <font>
      <sz val="18"/>
      <color rgb="FF000000"/>
      <name val="Calibri"/>
      <family val="2"/>
      <charset val="204"/>
    </font>
    <font>
      <b/>
      <sz val="24"/>
      <color rgb="FF000000"/>
      <name val="Times New Roman"/>
      <family val="1"/>
      <charset val="204"/>
    </font>
    <font>
      <sz val="16"/>
      <color rgb="FF000000"/>
      <name val="Times New Roman"/>
    </font>
    <font>
      <sz val="26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/>
    <xf numFmtId="0" fontId="2" fillId="2" borderId="16" xfId="0" applyFont="1" applyFill="1" applyBorder="1"/>
    <xf numFmtId="0" fontId="0" fillId="4" borderId="0" xfId="0" applyFill="1"/>
    <xf numFmtId="0" fontId="7" fillId="2" borderId="0" xfId="0" applyFont="1" applyFill="1"/>
    <xf numFmtId="0" fontId="8" fillId="2" borderId="0" xfId="0" applyFont="1" applyFill="1"/>
    <xf numFmtId="0" fontId="6" fillId="4" borderId="1" xfId="0" applyFont="1" applyFill="1" applyBorder="1" applyAlignment="1">
      <alignment horizontal="center" vertical="center" wrapText="1"/>
    </xf>
    <xf numFmtId="0" fontId="7" fillId="4" borderId="0" xfId="0" applyFont="1" applyFill="1"/>
    <xf numFmtId="0" fontId="8" fillId="4" borderId="0" xfId="0" applyFont="1" applyFill="1"/>
    <xf numFmtId="0" fontId="7" fillId="4" borderId="0" xfId="0" applyFont="1" applyFill="1" applyAlignment="1">
      <alignment horizontal="right"/>
    </xf>
    <xf numFmtId="0" fontId="8" fillId="4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9" fillId="2" borderId="16" xfId="0" applyFont="1" applyFill="1" applyBorder="1"/>
    <xf numFmtId="0" fontId="10" fillId="2" borderId="0" xfId="0" applyFont="1" applyFill="1"/>
    <xf numFmtId="0" fontId="11" fillId="2" borderId="0" xfId="0" applyFont="1" applyFill="1"/>
    <xf numFmtId="0" fontId="5" fillId="2" borderId="16" xfId="0" applyFont="1" applyFill="1" applyBorder="1"/>
    <xf numFmtId="0" fontId="12" fillId="2" borderId="0" xfId="0" applyFont="1" applyFill="1"/>
    <xf numFmtId="0" fontId="13" fillId="2" borderId="0" xfId="0" applyFont="1" applyFill="1"/>
    <xf numFmtId="0" fontId="6" fillId="0" borderId="1" xfId="0" applyFont="1" applyBorder="1" applyAlignment="1">
      <alignment horizontal="center" vertical="center" wrapText="1"/>
    </xf>
    <xf numFmtId="0" fontId="0" fillId="0" borderId="0" xfId="0"/>
    <xf numFmtId="0" fontId="6" fillId="2" borderId="16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left" vertical="center" wrapText="1"/>
    </xf>
    <xf numFmtId="4" fontId="4" fillId="2" borderId="16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4" fontId="14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/>
    </xf>
    <xf numFmtId="0" fontId="14" fillId="4" borderId="16" xfId="0" applyFont="1" applyFill="1" applyBorder="1" applyAlignment="1">
      <alignment horizontal="left" vertical="center" wrapText="1"/>
    </xf>
    <xf numFmtId="4" fontId="15" fillId="5" borderId="16" xfId="0" applyNumberFormat="1" applyFont="1" applyFill="1" applyBorder="1" applyAlignment="1">
      <alignment horizontal="center" vertical="center" wrapText="1"/>
    </xf>
    <xf numFmtId="4" fontId="14" fillId="2" borderId="16" xfId="0" applyNumberFormat="1" applyFont="1" applyFill="1" applyBorder="1" applyAlignment="1">
      <alignment horizontal="center" vertical="center"/>
    </xf>
    <xf numFmtId="4" fontId="16" fillId="5" borderId="16" xfId="0" applyNumberFormat="1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2" fontId="15" fillId="5" borderId="16" xfId="0" applyNumberFormat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21" fillId="4" borderId="0" xfId="0" applyFont="1" applyFill="1"/>
    <xf numFmtId="4" fontId="20" fillId="4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6" xfId="0" applyFont="1" applyFill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2"/>
  <sheetViews>
    <sheetView tabSelected="1" view="pageBreakPreview" topLeftCell="A4" zoomScale="50" zoomScaleNormal="50" zoomScaleSheetLayoutView="50" workbookViewId="0">
      <selection activeCell="M16" sqref="M16"/>
    </sheetView>
  </sheetViews>
  <sheetFormatPr defaultRowHeight="15.75" x14ac:dyDescent="0.25"/>
  <cols>
    <col min="1" max="1" width="10.42578125" style="2" customWidth="1"/>
    <col min="2" max="2" width="58.42578125" style="2" customWidth="1"/>
    <col min="3" max="3" width="16.140625" style="2" customWidth="1"/>
    <col min="4" max="4" width="24.28515625" style="2" customWidth="1"/>
    <col min="5" max="5" width="14.7109375" style="2" customWidth="1"/>
    <col min="6" max="6" width="14.140625" style="2" customWidth="1"/>
    <col min="7" max="7" width="24" style="2" customWidth="1"/>
    <col min="8" max="9" width="22.5703125" style="2" customWidth="1"/>
    <col min="10" max="10" width="18.85546875" style="2" customWidth="1"/>
    <col min="11" max="12" width="22.5703125" style="2" customWidth="1"/>
    <col min="13" max="13" width="28.85546875" style="2" customWidth="1"/>
    <col min="14" max="15" width="18.42578125" style="2" customWidth="1"/>
    <col min="16" max="16" width="24.5703125" style="2" customWidth="1"/>
    <col min="17" max="17" width="17.85546875" style="2" customWidth="1"/>
    <col min="18" max="18" width="22.5703125" style="2" customWidth="1"/>
    <col min="19" max="19" width="17.140625" style="2" customWidth="1"/>
    <col min="20" max="20" width="22.5703125" style="2" customWidth="1"/>
    <col min="21" max="21" width="18.140625" style="2" customWidth="1"/>
    <col min="22" max="23" width="22.5703125" style="2" customWidth="1"/>
    <col min="24" max="24" width="21.7109375" style="2" customWidth="1"/>
    <col min="25" max="25" width="25.7109375" style="2" customWidth="1"/>
    <col min="26" max="26" width="25.140625" style="2" customWidth="1"/>
    <col min="27" max="27" width="22.85546875" style="2" customWidth="1"/>
    <col min="28" max="28" width="26.7109375" style="2" customWidth="1"/>
    <col min="29" max="29" width="24.42578125" style="2" customWidth="1"/>
    <col min="30" max="30" width="9.140625" style="1" customWidth="1"/>
  </cols>
  <sheetData>
    <row r="1" spans="1:29" ht="73.5" hidden="1" customHeight="1" x14ac:dyDescent="0.45">
      <c r="X1" s="61" t="s">
        <v>54</v>
      </c>
      <c r="Y1" s="61"/>
      <c r="Z1" s="61"/>
      <c r="AA1" s="61"/>
      <c r="AB1" s="61"/>
      <c r="AC1" s="61"/>
    </row>
    <row r="2" spans="1:29" ht="33" hidden="1" x14ac:dyDescent="0.45">
      <c r="X2" s="61" t="s">
        <v>57</v>
      </c>
      <c r="Y2" s="61"/>
      <c r="Z2" s="61"/>
      <c r="AA2" s="61"/>
      <c r="AB2" s="61"/>
      <c r="AC2" s="61"/>
    </row>
    <row r="3" spans="1:29" ht="172.5" hidden="1" customHeight="1" x14ac:dyDescent="0.25">
      <c r="X3" s="84" t="s">
        <v>55</v>
      </c>
      <c r="Y3" s="84"/>
      <c r="Z3" s="84"/>
      <c r="AA3" s="84"/>
      <c r="AB3" s="84"/>
      <c r="AC3" s="84"/>
    </row>
    <row r="4" spans="1:29" ht="109.5" customHeight="1" x14ac:dyDescent="0.25">
      <c r="X4" s="84" t="s">
        <v>56</v>
      </c>
      <c r="Y4" s="84"/>
      <c r="Z4" s="84"/>
      <c r="AA4" s="84"/>
      <c r="AB4" s="84"/>
      <c r="AC4" s="84"/>
    </row>
    <row r="5" spans="1:29" ht="51.75" customHeight="1" x14ac:dyDescent="0.25">
      <c r="A5" s="67" t="s">
        <v>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</row>
    <row r="6" spans="1:29" ht="48.75" customHeight="1" x14ac:dyDescent="0.25">
      <c r="A6" s="68" t="s">
        <v>1</v>
      </c>
      <c r="B6" s="68" t="s">
        <v>2</v>
      </c>
      <c r="C6" s="71" t="s">
        <v>3</v>
      </c>
      <c r="D6" s="73" t="s">
        <v>4</v>
      </c>
      <c r="E6" s="76" t="s">
        <v>5</v>
      </c>
      <c r="F6" s="77"/>
      <c r="G6" s="77"/>
      <c r="H6" s="77"/>
      <c r="I6" s="77"/>
      <c r="J6" s="77"/>
      <c r="K6" s="77"/>
      <c r="L6" s="77"/>
      <c r="M6" s="78"/>
      <c r="N6" s="79" t="s">
        <v>6</v>
      </c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1"/>
    </row>
    <row r="7" spans="1:29" ht="48" customHeight="1" x14ac:dyDescent="0.25">
      <c r="A7" s="69"/>
      <c r="B7" s="69"/>
      <c r="C7" s="72"/>
      <c r="D7" s="74"/>
      <c r="E7" s="68" t="s">
        <v>7</v>
      </c>
      <c r="F7" s="82" t="s">
        <v>8</v>
      </c>
      <c r="G7" s="82"/>
      <c r="H7" s="82"/>
      <c r="I7" s="82"/>
      <c r="J7" s="82"/>
      <c r="K7" s="82"/>
      <c r="L7" s="82"/>
      <c r="M7" s="82"/>
      <c r="N7" s="76" t="s">
        <v>7</v>
      </c>
      <c r="O7" s="77"/>
      <c r="P7" s="78"/>
      <c r="Q7" s="94" t="s">
        <v>8</v>
      </c>
      <c r="R7" s="95"/>
      <c r="S7" s="95"/>
      <c r="T7" s="95"/>
      <c r="U7" s="95"/>
      <c r="V7" s="95"/>
      <c r="W7" s="95"/>
      <c r="X7" s="95"/>
      <c r="Y7" s="95"/>
      <c r="Z7" s="83" t="s">
        <v>9</v>
      </c>
      <c r="AA7" s="83"/>
      <c r="AB7" s="83"/>
      <c r="AC7" s="83"/>
    </row>
    <row r="8" spans="1:29" ht="39.75" customHeight="1" x14ac:dyDescent="0.25">
      <c r="A8" s="69"/>
      <c r="B8" s="69"/>
      <c r="C8" s="72"/>
      <c r="D8" s="74"/>
      <c r="E8" s="69"/>
      <c r="F8" s="76"/>
      <c r="G8" s="77"/>
      <c r="H8" s="77"/>
      <c r="I8" s="78"/>
      <c r="J8" s="76" t="s">
        <v>10</v>
      </c>
      <c r="K8" s="78"/>
      <c r="L8" s="68" t="s">
        <v>11</v>
      </c>
      <c r="M8" s="91" t="s">
        <v>12</v>
      </c>
      <c r="N8" s="85"/>
      <c r="O8" s="86"/>
      <c r="P8" s="87"/>
      <c r="Q8" s="76" t="s">
        <v>13</v>
      </c>
      <c r="R8" s="78"/>
      <c r="S8" s="70" t="s">
        <v>14</v>
      </c>
      <c r="T8" s="70"/>
      <c r="U8" s="70"/>
      <c r="V8" s="70"/>
      <c r="W8" s="85" t="s">
        <v>15</v>
      </c>
      <c r="X8" s="87"/>
      <c r="Y8" s="91" t="s">
        <v>16</v>
      </c>
      <c r="Z8" s="64" t="s">
        <v>17</v>
      </c>
      <c r="AA8" s="64" t="s">
        <v>18</v>
      </c>
      <c r="AB8" s="64" t="s">
        <v>19</v>
      </c>
      <c r="AC8" s="64" t="s">
        <v>20</v>
      </c>
    </row>
    <row r="9" spans="1:29" ht="34.5" customHeight="1" x14ac:dyDescent="0.25">
      <c r="A9" s="69"/>
      <c r="B9" s="69"/>
      <c r="C9" s="72"/>
      <c r="D9" s="74"/>
      <c r="E9" s="69"/>
      <c r="F9" s="85"/>
      <c r="G9" s="86"/>
      <c r="H9" s="86"/>
      <c r="I9" s="87"/>
      <c r="J9" s="85"/>
      <c r="K9" s="87"/>
      <c r="L9" s="69"/>
      <c r="M9" s="92"/>
      <c r="N9" s="85"/>
      <c r="O9" s="86"/>
      <c r="P9" s="87"/>
      <c r="Q9" s="85"/>
      <c r="R9" s="87"/>
      <c r="S9" s="76" t="s">
        <v>21</v>
      </c>
      <c r="T9" s="78"/>
      <c r="U9" s="76" t="s">
        <v>22</v>
      </c>
      <c r="V9" s="78"/>
      <c r="W9" s="85"/>
      <c r="X9" s="87"/>
      <c r="Y9" s="92"/>
      <c r="Z9" s="65"/>
      <c r="AA9" s="65"/>
      <c r="AB9" s="65"/>
      <c r="AC9" s="65"/>
    </row>
    <row r="10" spans="1:29" ht="123.75" customHeight="1" x14ac:dyDescent="0.25">
      <c r="A10" s="69"/>
      <c r="B10" s="69"/>
      <c r="C10" s="72"/>
      <c r="D10" s="74"/>
      <c r="E10" s="70"/>
      <c r="F10" s="88"/>
      <c r="G10" s="89"/>
      <c r="H10" s="89"/>
      <c r="I10" s="90"/>
      <c r="J10" s="88"/>
      <c r="K10" s="90"/>
      <c r="L10" s="70"/>
      <c r="M10" s="93"/>
      <c r="N10" s="88"/>
      <c r="O10" s="89"/>
      <c r="P10" s="90"/>
      <c r="Q10" s="88"/>
      <c r="R10" s="90"/>
      <c r="S10" s="88"/>
      <c r="T10" s="90"/>
      <c r="U10" s="88"/>
      <c r="V10" s="90"/>
      <c r="W10" s="88"/>
      <c r="X10" s="90"/>
      <c r="Y10" s="93"/>
      <c r="Z10" s="66"/>
      <c r="AA10" s="66"/>
      <c r="AB10" s="66"/>
      <c r="AC10" s="66"/>
    </row>
    <row r="11" spans="1:29" ht="213" customHeight="1" x14ac:dyDescent="0.25">
      <c r="A11" s="69"/>
      <c r="B11" s="69"/>
      <c r="C11" s="72"/>
      <c r="D11" s="75"/>
      <c r="E11" s="6" t="s">
        <v>23</v>
      </c>
      <c r="F11" s="6" t="s">
        <v>23</v>
      </c>
      <c r="G11" s="6" t="s">
        <v>24</v>
      </c>
      <c r="H11" s="7" t="s">
        <v>25</v>
      </c>
      <c r="I11" s="7" t="s">
        <v>26</v>
      </c>
      <c r="J11" s="6" t="s">
        <v>23</v>
      </c>
      <c r="K11" s="7" t="s">
        <v>27</v>
      </c>
      <c r="L11" s="6" t="s">
        <v>23</v>
      </c>
      <c r="M11" s="8" t="s">
        <v>28</v>
      </c>
      <c r="N11" s="6" t="s">
        <v>23</v>
      </c>
      <c r="O11" s="6" t="s">
        <v>29</v>
      </c>
      <c r="P11" s="6" t="s">
        <v>28</v>
      </c>
      <c r="Q11" s="6" t="s">
        <v>29</v>
      </c>
      <c r="R11" s="6" t="s">
        <v>28</v>
      </c>
      <c r="S11" s="6" t="s">
        <v>29</v>
      </c>
      <c r="T11" s="6" t="s">
        <v>28</v>
      </c>
      <c r="U11" s="6" t="s">
        <v>29</v>
      </c>
      <c r="V11" s="6" t="s">
        <v>28</v>
      </c>
      <c r="W11" s="6" t="s">
        <v>29</v>
      </c>
      <c r="X11" s="6" t="s">
        <v>28</v>
      </c>
      <c r="Y11" s="8" t="s">
        <v>28</v>
      </c>
      <c r="Z11" s="7" t="s">
        <v>30</v>
      </c>
      <c r="AA11" s="7" t="s">
        <v>30</v>
      </c>
      <c r="AB11" s="7" t="s">
        <v>30</v>
      </c>
      <c r="AC11" s="7" t="s">
        <v>30</v>
      </c>
    </row>
    <row r="12" spans="1:29" ht="26.25" customHeight="1" x14ac:dyDescent="0.25">
      <c r="A12" s="70"/>
      <c r="B12" s="70"/>
      <c r="C12" s="9" t="s">
        <v>31</v>
      </c>
      <c r="D12" s="10" t="s">
        <v>32</v>
      </c>
      <c r="E12" s="5" t="s">
        <v>31</v>
      </c>
      <c r="F12" s="5" t="s">
        <v>31</v>
      </c>
      <c r="G12" s="5" t="s">
        <v>32</v>
      </c>
      <c r="H12" s="10" t="s">
        <v>32</v>
      </c>
      <c r="I12" s="10" t="s">
        <v>32</v>
      </c>
      <c r="J12" s="5" t="s">
        <v>33</v>
      </c>
      <c r="K12" s="10" t="s">
        <v>32</v>
      </c>
      <c r="L12" s="9" t="s">
        <v>33</v>
      </c>
      <c r="M12" s="11" t="s">
        <v>32</v>
      </c>
      <c r="N12" s="9" t="s">
        <v>33</v>
      </c>
      <c r="O12" s="9" t="s">
        <v>33</v>
      </c>
      <c r="P12" s="5" t="s">
        <v>32</v>
      </c>
      <c r="Q12" s="3" t="s">
        <v>31</v>
      </c>
      <c r="R12" s="3" t="s">
        <v>32</v>
      </c>
      <c r="S12" s="3" t="s">
        <v>31</v>
      </c>
      <c r="T12" s="3" t="s">
        <v>32</v>
      </c>
      <c r="U12" s="9" t="s">
        <v>31</v>
      </c>
      <c r="V12" s="9" t="s">
        <v>32</v>
      </c>
      <c r="W12" s="9" t="s">
        <v>31</v>
      </c>
      <c r="X12" s="9" t="s">
        <v>32</v>
      </c>
      <c r="Y12" s="11" t="s">
        <v>32</v>
      </c>
      <c r="Z12" s="4" t="s">
        <v>31</v>
      </c>
      <c r="AA12" s="4" t="s">
        <v>31</v>
      </c>
      <c r="AB12" s="4" t="s">
        <v>31</v>
      </c>
      <c r="AC12" s="4" t="s">
        <v>31</v>
      </c>
    </row>
    <row r="13" spans="1:29" ht="32.25" customHeight="1" x14ac:dyDescent="0.25">
      <c r="A13" s="12">
        <v>1</v>
      </c>
      <c r="B13" s="37">
        <v>2</v>
      </c>
      <c r="C13" s="37">
        <v>3</v>
      </c>
      <c r="D13" s="38">
        <v>4</v>
      </c>
      <c r="E13" s="37">
        <v>5</v>
      </c>
      <c r="F13" s="37">
        <v>6</v>
      </c>
      <c r="G13" s="37">
        <v>7</v>
      </c>
      <c r="H13" s="38">
        <v>8</v>
      </c>
      <c r="I13" s="38">
        <v>9</v>
      </c>
      <c r="J13" s="37">
        <v>10</v>
      </c>
      <c r="K13" s="38">
        <v>11</v>
      </c>
      <c r="L13" s="37">
        <v>12</v>
      </c>
      <c r="M13" s="39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  <c r="T13" s="37">
        <v>20</v>
      </c>
      <c r="U13" s="37">
        <v>21</v>
      </c>
      <c r="V13" s="37">
        <v>22</v>
      </c>
      <c r="W13" s="37">
        <v>23</v>
      </c>
      <c r="X13" s="37">
        <v>24</v>
      </c>
      <c r="Y13" s="39">
        <v>25</v>
      </c>
      <c r="Z13" s="38">
        <v>26</v>
      </c>
      <c r="AA13" s="38">
        <v>27</v>
      </c>
      <c r="AB13" s="38">
        <v>28</v>
      </c>
      <c r="AC13" s="38">
        <v>29</v>
      </c>
    </row>
    <row r="14" spans="1:29" ht="66.75" customHeight="1" x14ac:dyDescent="0.3">
      <c r="A14" s="13"/>
      <c r="B14" s="40" t="s">
        <v>34</v>
      </c>
      <c r="C14" s="41">
        <f>C15+C16</f>
        <v>9689.4500000000007</v>
      </c>
      <c r="D14" s="41">
        <f t="shared" ref="D14:AC14" si="0">D15+D16</f>
        <v>775805193.1500001</v>
      </c>
      <c r="E14" s="41">
        <f t="shared" si="0"/>
        <v>8317.52</v>
      </c>
      <c r="F14" s="41">
        <f t="shared" si="0"/>
        <v>8317.52</v>
      </c>
      <c r="G14" s="41">
        <f t="shared" si="0"/>
        <v>665958873.85000014</v>
      </c>
      <c r="H14" s="41">
        <f t="shared" si="0"/>
        <v>0</v>
      </c>
      <c r="I14" s="41">
        <f t="shared" si="0"/>
        <v>0</v>
      </c>
      <c r="J14" s="41">
        <f t="shared" si="0"/>
        <v>0</v>
      </c>
      <c r="K14" s="41">
        <f t="shared" si="0"/>
        <v>0</v>
      </c>
      <c r="L14" s="41">
        <f t="shared" si="0"/>
        <v>0</v>
      </c>
      <c r="M14" s="41">
        <f t="shared" si="0"/>
        <v>0</v>
      </c>
      <c r="N14" s="41">
        <f t="shared" si="0"/>
        <v>1371.9300000000003</v>
      </c>
      <c r="O14" s="41">
        <f t="shared" si="0"/>
        <v>1371.93</v>
      </c>
      <c r="P14" s="41">
        <f t="shared" si="0"/>
        <v>109846319.29999998</v>
      </c>
      <c r="Q14" s="41">
        <f t="shared" si="0"/>
        <v>0</v>
      </c>
      <c r="R14" s="41">
        <f t="shared" si="0"/>
        <v>0</v>
      </c>
      <c r="S14" s="41">
        <f t="shared" si="0"/>
        <v>901.84</v>
      </c>
      <c r="T14" s="41">
        <f t="shared" si="0"/>
        <v>72207623.280000001</v>
      </c>
      <c r="U14" s="41">
        <f t="shared" si="0"/>
        <v>227.29999999999998</v>
      </c>
      <c r="V14" s="41">
        <f t="shared" si="0"/>
        <v>18199229.099999998</v>
      </c>
      <c r="W14" s="41">
        <f t="shared" si="0"/>
        <v>242.79</v>
      </c>
      <c r="X14" s="41">
        <f t="shared" si="0"/>
        <v>19439466.919999998</v>
      </c>
      <c r="Y14" s="41">
        <f t="shared" si="0"/>
        <v>0</v>
      </c>
      <c r="Z14" s="41">
        <f t="shared" si="0"/>
        <v>1284.1300000000001</v>
      </c>
      <c r="AA14" s="41">
        <f t="shared" si="0"/>
        <v>0</v>
      </c>
      <c r="AB14" s="41">
        <f t="shared" si="0"/>
        <v>0</v>
      </c>
      <c r="AC14" s="41">
        <f t="shared" si="0"/>
        <v>0</v>
      </c>
    </row>
    <row r="15" spans="1:29" ht="89.25" customHeight="1" x14ac:dyDescent="0.3">
      <c r="A15" s="13"/>
      <c r="B15" s="40" t="s">
        <v>35</v>
      </c>
      <c r="C15" s="41">
        <f>C18+C25+C34</f>
        <v>2120.79</v>
      </c>
      <c r="D15" s="41">
        <f t="shared" ref="D15:AC15" si="1">D18+D25+D34</f>
        <v>169805292.93000001</v>
      </c>
      <c r="E15" s="41">
        <f t="shared" si="1"/>
        <v>1693.3200000000002</v>
      </c>
      <c r="F15" s="41">
        <f t="shared" si="1"/>
        <v>1693.3200000000002</v>
      </c>
      <c r="G15" s="41">
        <f t="shared" si="1"/>
        <v>135579052.44999999</v>
      </c>
      <c r="H15" s="41">
        <f t="shared" si="1"/>
        <v>0</v>
      </c>
      <c r="I15" s="41">
        <f t="shared" si="1"/>
        <v>0</v>
      </c>
      <c r="J15" s="41">
        <f t="shared" si="1"/>
        <v>0</v>
      </c>
      <c r="K15" s="41">
        <f t="shared" si="1"/>
        <v>0</v>
      </c>
      <c r="L15" s="41">
        <f t="shared" si="1"/>
        <v>0</v>
      </c>
      <c r="M15" s="41">
        <f t="shared" si="1"/>
        <v>0</v>
      </c>
      <c r="N15" s="41">
        <f t="shared" si="1"/>
        <v>427.46999999999997</v>
      </c>
      <c r="O15" s="41">
        <f t="shared" si="1"/>
        <v>427.46999999999997</v>
      </c>
      <c r="P15" s="41">
        <f t="shared" si="1"/>
        <v>34226240.479999997</v>
      </c>
      <c r="Q15" s="41">
        <f t="shared" si="1"/>
        <v>0</v>
      </c>
      <c r="R15" s="41">
        <f t="shared" si="1"/>
        <v>0</v>
      </c>
      <c r="S15" s="41">
        <f t="shared" si="1"/>
        <v>0</v>
      </c>
      <c r="T15" s="41">
        <f t="shared" si="1"/>
        <v>0</v>
      </c>
      <c r="U15" s="41">
        <f t="shared" si="1"/>
        <v>227.29999999999998</v>
      </c>
      <c r="V15" s="41">
        <f t="shared" si="1"/>
        <v>18199229.099999998</v>
      </c>
      <c r="W15" s="41">
        <f t="shared" si="1"/>
        <v>200.17</v>
      </c>
      <c r="X15" s="41">
        <f t="shared" si="1"/>
        <v>16027011.379999999</v>
      </c>
      <c r="Y15" s="41">
        <f t="shared" si="1"/>
        <v>0</v>
      </c>
      <c r="Z15" s="41">
        <f t="shared" si="1"/>
        <v>427.46999999999997</v>
      </c>
      <c r="AA15" s="41">
        <f t="shared" si="1"/>
        <v>0</v>
      </c>
      <c r="AB15" s="41">
        <f t="shared" si="1"/>
        <v>0</v>
      </c>
      <c r="AC15" s="41">
        <f t="shared" si="1"/>
        <v>0</v>
      </c>
    </row>
    <row r="16" spans="1:29" ht="56.25" customHeight="1" x14ac:dyDescent="0.25">
      <c r="A16" s="14"/>
      <c r="B16" s="40" t="s">
        <v>36</v>
      </c>
      <c r="C16" s="41">
        <f>C20+C29+C39</f>
        <v>7568.66</v>
      </c>
      <c r="D16" s="41">
        <f t="shared" ref="D16:AC16" si="2">D20+D29+D39</f>
        <v>605999900.22000003</v>
      </c>
      <c r="E16" s="41">
        <f t="shared" si="2"/>
        <v>6624.2</v>
      </c>
      <c r="F16" s="41">
        <f t="shared" si="2"/>
        <v>6624.2</v>
      </c>
      <c r="G16" s="41">
        <f t="shared" si="2"/>
        <v>530379821.4000001</v>
      </c>
      <c r="H16" s="41">
        <f t="shared" si="2"/>
        <v>0</v>
      </c>
      <c r="I16" s="41">
        <f t="shared" si="2"/>
        <v>0</v>
      </c>
      <c r="J16" s="41">
        <f t="shared" si="2"/>
        <v>0</v>
      </c>
      <c r="K16" s="41">
        <f t="shared" si="2"/>
        <v>0</v>
      </c>
      <c r="L16" s="41">
        <f t="shared" si="2"/>
        <v>0</v>
      </c>
      <c r="M16" s="41">
        <f t="shared" si="2"/>
        <v>0</v>
      </c>
      <c r="N16" s="41">
        <f t="shared" si="2"/>
        <v>944.46000000000026</v>
      </c>
      <c r="O16" s="41">
        <f t="shared" si="2"/>
        <v>944.46</v>
      </c>
      <c r="P16" s="41">
        <f t="shared" si="2"/>
        <v>75620078.819999993</v>
      </c>
      <c r="Q16" s="41">
        <f t="shared" si="2"/>
        <v>0</v>
      </c>
      <c r="R16" s="41">
        <f t="shared" si="2"/>
        <v>0</v>
      </c>
      <c r="S16" s="41">
        <f t="shared" si="2"/>
        <v>901.84</v>
      </c>
      <c r="T16" s="41">
        <f t="shared" si="2"/>
        <v>72207623.280000001</v>
      </c>
      <c r="U16" s="41">
        <f t="shared" si="2"/>
        <v>0</v>
      </c>
      <c r="V16" s="41">
        <f t="shared" si="2"/>
        <v>0</v>
      </c>
      <c r="W16" s="41">
        <f t="shared" si="2"/>
        <v>42.62</v>
      </c>
      <c r="X16" s="41">
        <f t="shared" si="2"/>
        <v>3412455.54</v>
      </c>
      <c r="Y16" s="41">
        <f t="shared" si="2"/>
        <v>0</v>
      </c>
      <c r="Z16" s="41">
        <f t="shared" si="2"/>
        <v>856.66000000000008</v>
      </c>
      <c r="AA16" s="41">
        <f t="shared" si="2"/>
        <v>0</v>
      </c>
      <c r="AB16" s="41">
        <f t="shared" si="2"/>
        <v>0</v>
      </c>
      <c r="AC16" s="41">
        <f t="shared" si="2"/>
        <v>0</v>
      </c>
    </row>
    <row r="17" spans="1:30" s="27" customFormat="1" ht="45.75" customHeight="1" x14ac:dyDescent="0.25">
      <c r="A17" s="25"/>
      <c r="B17" s="40" t="s">
        <v>37</v>
      </c>
      <c r="C17" s="41">
        <f>C18+C20</f>
        <v>2980.2</v>
      </c>
      <c r="D17" s="41">
        <f t="shared" ref="D17:AC17" si="3">D18+D20</f>
        <v>238615673.40000001</v>
      </c>
      <c r="E17" s="41">
        <f t="shared" si="3"/>
        <v>2749.2999999999997</v>
      </c>
      <c r="F17" s="41">
        <f t="shared" si="3"/>
        <v>2749.2999999999997</v>
      </c>
      <c r="G17" s="41">
        <f t="shared" si="3"/>
        <v>220128203.09999999</v>
      </c>
      <c r="H17" s="41">
        <f t="shared" si="3"/>
        <v>0</v>
      </c>
      <c r="I17" s="41">
        <f t="shared" si="3"/>
        <v>0</v>
      </c>
      <c r="J17" s="41">
        <f t="shared" si="3"/>
        <v>0</v>
      </c>
      <c r="K17" s="41">
        <f t="shared" si="3"/>
        <v>0</v>
      </c>
      <c r="L17" s="41">
        <f t="shared" si="3"/>
        <v>0</v>
      </c>
      <c r="M17" s="41">
        <f t="shared" si="3"/>
        <v>0</v>
      </c>
      <c r="N17" s="41">
        <f t="shared" si="3"/>
        <v>230.89999999999998</v>
      </c>
      <c r="O17" s="41">
        <f t="shared" si="3"/>
        <v>230.89999999999998</v>
      </c>
      <c r="P17" s="41">
        <f t="shared" si="3"/>
        <v>18487470.299999997</v>
      </c>
      <c r="Q17" s="41">
        <f t="shared" si="3"/>
        <v>0</v>
      </c>
      <c r="R17" s="41">
        <f t="shared" si="3"/>
        <v>0</v>
      </c>
      <c r="S17" s="41">
        <f t="shared" si="3"/>
        <v>87.8</v>
      </c>
      <c r="T17" s="41">
        <f t="shared" si="3"/>
        <v>7029882.5999999996</v>
      </c>
      <c r="U17" s="41">
        <f t="shared" si="3"/>
        <v>143.1</v>
      </c>
      <c r="V17" s="41">
        <f t="shared" si="3"/>
        <v>11457587.699999999</v>
      </c>
      <c r="W17" s="41">
        <f t="shared" si="3"/>
        <v>0</v>
      </c>
      <c r="X17" s="41">
        <f t="shared" si="3"/>
        <v>0</v>
      </c>
      <c r="Y17" s="41">
        <f t="shared" si="3"/>
        <v>0</v>
      </c>
      <c r="Z17" s="41">
        <f t="shared" si="3"/>
        <v>143.1</v>
      </c>
      <c r="AA17" s="41">
        <f t="shared" si="3"/>
        <v>0</v>
      </c>
      <c r="AB17" s="41">
        <f t="shared" si="3"/>
        <v>0</v>
      </c>
      <c r="AC17" s="41">
        <f t="shared" si="3"/>
        <v>0</v>
      </c>
      <c r="AD17" s="26"/>
    </row>
    <row r="18" spans="1:30" s="27" customFormat="1" ht="102.75" customHeight="1" x14ac:dyDescent="0.25">
      <c r="A18" s="25"/>
      <c r="B18" s="40" t="s">
        <v>38</v>
      </c>
      <c r="C18" s="41">
        <f>C19</f>
        <v>457.2</v>
      </c>
      <c r="D18" s="41">
        <f t="shared" ref="D18:AC18" si="4">D19</f>
        <v>36606632.399999999</v>
      </c>
      <c r="E18" s="41">
        <f t="shared" si="4"/>
        <v>314.10000000000002</v>
      </c>
      <c r="F18" s="41">
        <f t="shared" si="4"/>
        <v>314.10000000000002</v>
      </c>
      <c r="G18" s="41">
        <f t="shared" si="4"/>
        <v>25149044.699999999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1">
        <f t="shared" si="4"/>
        <v>0</v>
      </c>
      <c r="L18" s="41">
        <f t="shared" si="4"/>
        <v>0</v>
      </c>
      <c r="M18" s="41">
        <f t="shared" si="4"/>
        <v>0</v>
      </c>
      <c r="N18" s="41">
        <f t="shared" si="4"/>
        <v>143.09999999999997</v>
      </c>
      <c r="O18" s="41">
        <f t="shared" si="4"/>
        <v>143.1</v>
      </c>
      <c r="P18" s="41">
        <f t="shared" si="4"/>
        <v>11457587.699999999</v>
      </c>
      <c r="Q18" s="41">
        <f t="shared" si="4"/>
        <v>0</v>
      </c>
      <c r="R18" s="41">
        <f t="shared" si="4"/>
        <v>0</v>
      </c>
      <c r="S18" s="41">
        <f t="shared" si="4"/>
        <v>0</v>
      </c>
      <c r="T18" s="41">
        <f t="shared" si="4"/>
        <v>0</v>
      </c>
      <c r="U18" s="41">
        <f t="shared" si="4"/>
        <v>143.1</v>
      </c>
      <c r="V18" s="41">
        <f t="shared" si="4"/>
        <v>11457587.699999999</v>
      </c>
      <c r="W18" s="41">
        <f t="shared" si="4"/>
        <v>0</v>
      </c>
      <c r="X18" s="41">
        <f t="shared" si="4"/>
        <v>0</v>
      </c>
      <c r="Y18" s="41">
        <f t="shared" si="4"/>
        <v>0</v>
      </c>
      <c r="Z18" s="41">
        <f t="shared" si="4"/>
        <v>143.1</v>
      </c>
      <c r="AA18" s="41">
        <f t="shared" si="4"/>
        <v>0</v>
      </c>
      <c r="AB18" s="41">
        <f t="shared" si="4"/>
        <v>0</v>
      </c>
      <c r="AC18" s="41">
        <f t="shared" si="4"/>
        <v>0</v>
      </c>
      <c r="AD18" s="26"/>
    </row>
    <row r="19" spans="1:30" s="27" customFormat="1" ht="69.75" customHeight="1" x14ac:dyDescent="0.25">
      <c r="A19" s="58">
        <v>1</v>
      </c>
      <c r="B19" s="59" t="s">
        <v>46</v>
      </c>
      <c r="C19" s="62">
        <v>457.2</v>
      </c>
      <c r="D19" s="62">
        <f>G19+H19+I19+K19+M19+P19</f>
        <v>36606632.399999999</v>
      </c>
      <c r="E19" s="62">
        <f>F19+J19+L19</f>
        <v>314.10000000000002</v>
      </c>
      <c r="F19" s="62">
        <v>314.10000000000002</v>
      </c>
      <c r="G19" s="62">
        <v>25149044.699999999</v>
      </c>
      <c r="H19" s="63">
        <v>0</v>
      </c>
      <c r="I19" s="63">
        <v>0</v>
      </c>
      <c r="J19" s="62">
        <v>0</v>
      </c>
      <c r="K19" s="63">
        <v>0</v>
      </c>
      <c r="L19" s="62">
        <v>0</v>
      </c>
      <c r="M19" s="62">
        <v>0</v>
      </c>
      <c r="N19" s="62">
        <f>C19-E19</f>
        <v>143.09999999999997</v>
      </c>
      <c r="O19" s="62">
        <f>Q19+S19+U19+W19</f>
        <v>143.1</v>
      </c>
      <c r="P19" s="62">
        <f>R19+T19+V19+X19+Y19</f>
        <v>11457587.699999999</v>
      </c>
      <c r="Q19" s="62">
        <v>0</v>
      </c>
      <c r="R19" s="62">
        <v>0</v>
      </c>
      <c r="S19" s="62">
        <v>0</v>
      </c>
      <c r="T19" s="62">
        <v>0</v>
      </c>
      <c r="U19" s="62">
        <v>143.1</v>
      </c>
      <c r="V19" s="62">
        <v>11457587.699999999</v>
      </c>
      <c r="W19" s="62">
        <v>0</v>
      </c>
      <c r="X19" s="62">
        <v>0</v>
      </c>
      <c r="Y19" s="62">
        <v>0</v>
      </c>
      <c r="Z19" s="63">
        <v>143.1</v>
      </c>
      <c r="AA19" s="63">
        <v>0</v>
      </c>
      <c r="AB19" s="63">
        <v>0</v>
      </c>
      <c r="AC19" s="63">
        <v>0</v>
      </c>
      <c r="AD19" s="26"/>
    </row>
    <row r="20" spans="1:30" s="30" customFormat="1" ht="51.75" customHeight="1" x14ac:dyDescent="0.35">
      <c r="A20" s="28"/>
      <c r="B20" s="40" t="s">
        <v>39</v>
      </c>
      <c r="C20" s="41">
        <f>C21+C22+C23</f>
        <v>2523</v>
      </c>
      <c r="D20" s="41">
        <f t="shared" ref="D20:AC20" si="5">D21+D22+D23</f>
        <v>202009041</v>
      </c>
      <c r="E20" s="41">
        <f t="shared" si="5"/>
        <v>2435.1999999999998</v>
      </c>
      <c r="F20" s="41">
        <f t="shared" si="5"/>
        <v>2435.1999999999998</v>
      </c>
      <c r="G20" s="41">
        <f t="shared" si="5"/>
        <v>194979158.40000001</v>
      </c>
      <c r="H20" s="41">
        <f t="shared" si="5"/>
        <v>0</v>
      </c>
      <c r="I20" s="41">
        <f t="shared" si="5"/>
        <v>0</v>
      </c>
      <c r="J20" s="41">
        <f t="shared" si="5"/>
        <v>0</v>
      </c>
      <c r="K20" s="41">
        <f t="shared" si="5"/>
        <v>0</v>
      </c>
      <c r="L20" s="41">
        <f t="shared" si="5"/>
        <v>0</v>
      </c>
      <c r="M20" s="41">
        <f t="shared" si="5"/>
        <v>0</v>
      </c>
      <c r="N20" s="41">
        <f t="shared" si="5"/>
        <v>87.8</v>
      </c>
      <c r="O20" s="41">
        <f t="shared" si="5"/>
        <v>87.8</v>
      </c>
      <c r="P20" s="41">
        <f t="shared" si="5"/>
        <v>7029882.5999999996</v>
      </c>
      <c r="Q20" s="41">
        <f t="shared" si="5"/>
        <v>0</v>
      </c>
      <c r="R20" s="41">
        <f t="shared" si="5"/>
        <v>0</v>
      </c>
      <c r="S20" s="41">
        <f t="shared" si="5"/>
        <v>87.8</v>
      </c>
      <c r="T20" s="41">
        <f t="shared" si="5"/>
        <v>7029882.5999999996</v>
      </c>
      <c r="U20" s="41">
        <f t="shared" si="5"/>
        <v>0</v>
      </c>
      <c r="V20" s="41">
        <f t="shared" si="5"/>
        <v>0</v>
      </c>
      <c r="W20" s="41">
        <f t="shared" si="5"/>
        <v>0</v>
      </c>
      <c r="X20" s="41">
        <f t="shared" si="5"/>
        <v>0</v>
      </c>
      <c r="Y20" s="41">
        <f t="shared" si="5"/>
        <v>0</v>
      </c>
      <c r="Z20" s="41">
        <f t="shared" si="5"/>
        <v>0</v>
      </c>
      <c r="AA20" s="41">
        <f t="shared" si="5"/>
        <v>0</v>
      </c>
      <c r="AB20" s="41">
        <f t="shared" si="5"/>
        <v>0</v>
      </c>
      <c r="AC20" s="41">
        <f t="shared" si="5"/>
        <v>0</v>
      </c>
      <c r="AD20" s="29"/>
    </row>
    <row r="21" spans="1:30" s="20" customFormat="1" ht="39" customHeight="1" x14ac:dyDescent="0.35">
      <c r="A21" s="18">
        <v>1</v>
      </c>
      <c r="B21" s="42" t="s">
        <v>46</v>
      </c>
      <c r="C21" s="43">
        <v>606.20000000000005</v>
      </c>
      <c r="D21" s="44">
        <f>G21+H21+I21+K21+M21+P21</f>
        <v>48536615.399999999</v>
      </c>
      <c r="E21" s="44">
        <f>F21+J21+L21</f>
        <v>606.20000000000005</v>
      </c>
      <c r="F21" s="44">
        <v>606.20000000000005</v>
      </c>
      <c r="G21" s="44">
        <v>48536615.399999999</v>
      </c>
      <c r="H21" s="45">
        <v>0</v>
      </c>
      <c r="I21" s="45">
        <v>0</v>
      </c>
      <c r="J21" s="44">
        <v>0</v>
      </c>
      <c r="K21" s="45">
        <v>0</v>
      </c>
      <c r="L21" s="44">
        <v>0</v>
      </c>
      <c r="M21" s="44">
        <v>0</v>
      </c>
      <c r="N21" s="44">
        <f>C21-E21</f>
        <v>0</v>
      </c>
      <c r="O21" s="44">
        <f>Q21+S21+U21+W21</f>
        <v>0</v>
      </c>
      <c r="P21" s="44">
        <f>R21+T21+V21+X21+Y21</f>
        <v>0</v>
      </c>
      <c r="Q21" s="44">
        <v>0</v>
      </c>
      <c r="R21" s="44">
        <v>0</v>
      </c>
      <c r="S21" s="44">
        <v>0</v>
      </c>
      <c r="T21" s="44">
        <v>0</v>
      </c>
      <c r="U21" s="44">
        <v>0</v>
      </c>
      <c r="V21" s="43">
        <v>0</v>
      </c>
      <c r="W21" s="44">
        <v>0</v>
      </c>
      <c r="X21" s="44">
        <v>0</v>
      </c>
      <c r="Y21" s="44">
        <v>0</v>
      </c>
      <c r="Z21" s="45">
        <v>0</v>
      </c>
      <c r="AA21" s="45">
        <v>0</v>
      </c>
      <c r="AB21" s="45">
        <v>0</v>
      </c>
      <c r="AC21" s="46">
        <f t="shared" ref="AC21:AC22" si="6">SUM(AC22)</f>
        <v>0</v>
      </c>
      <c r="AD21" s="19"/>
    </row>
    <row r="22" spans="1:30" s="17" customFormat="1" ht="39" customHeight="1" x14ac:dyDescent="0.35">
      <c r="A22" s="33">
        <v>2</v>
      </c>
      <c r="B22" s="47" t="s">
        <v>40</v>
      </c>
      <c r="C22" s="48">
        <v>799.8</v>
      </c>
      <c r="D22" s="49">
        <f>G22+P22</f>
        <v>64037586.600000001</v>
      </c>
      <c r="E22" s="48">
        <v>712</v>
      </c>
      <c r="F22" s="48">
        <v>712</v>
      </c>
      <c r="G22" s="48">
        <f>F22*80067</f>
        <v>57007704</v>
      </c>
      <c r="H22" s="45">
        <v>0</v>
      </c>
      <c r="I22" s="45">
        <v>0</v>
      </c>
      <c r="J22" s="44">
        <v>0</v>
      </c>
      <c r="K22" s="45">
        <v>0</v>
      </c>
      <c r="L22" s="44">
        <v>0</v>
      </c>
      <c r="M22" s="44">
        <v>0</v>
      </c>
      <c r="N22" s="50">
        <v>87.8</v>
      </c>
      <c r="O22" s="50">
        <v>87.8</v>
      </c>
      <c r="P22" s="48">
        <f>O22*80067</f>
        <v>7029882.5999999996</v>
      </c>
      <c r="Q22" s="44">
        <v>0</v>
      </c>
      <c r="R22" s="44">
        <v>0</v>
      </c>
      <c r="S22" s="50">
        <v>87.8</v>
      </c>
      <c r="T22" s="48">
        <f>S22*80067</f>
        <v>7029882.5999999996</v>
      </c>
      <c r="U22" s="44">
        <v>0</v>
      </c>
      <c r="V22" s="43">
        <v>0</v>
      </c>
      <c r="W22" s="44">
        <v>0</v>
      </c>
      <c r="X22" s="44">
        <v>0</v>
      </c>
      <c r="Y22" s="44">
        <v>0</v>
      </c>
      <c r="Z22" s="45">
        <v>0</v>
      </c>
      <c r="AA22" s="45">
        <v>0</v>
      </c>
      <c r="AB22" s="45">
        <v>0</v>
      </c>
      <c r="AC22" s="46">
        <f t="shared" si="6"/>
        <v>0</v>
      </c>
      <c r="AD22" s="16"/>
    </row>
    <row r="23" spans="1:30" s="15" customFormat="1" ht="71.25" customHeight="1" x14ac:dyDescent="0.25">
      <c r="A23" s="18">
        <v>3</v>
      </c>
      <c r="B23" s="42" t="s">
        <v>41</v>
      </c>
      <c r="C23" s="44">
        <v>1117</v>
      </c>
      <c r="D23" s="44">
        <v>89434839</v>
      </c>
      <c r="E23" s="44">
        <v>1117</v>
      </c>
      <c r="F23" s="44">
        <v>1117</v>
      </c>
      <c r="G23" s="44">
        <v>89434839</v>
      </c>
      <c r="H23" s="45">
        <v>0</v>
      </c>
      <c r="I23" s="45">
        <v>0</v>
      </c>
      <c r="J23" s="44">
        <v>0</v>
      </c>
      <c r="K23" s="45">
        <v>0</v>
      </c>
      <c r="L23" s="44">
        <v>0</v>
      </c>
      <c r="M23" s="44">
        <f>C23-E23</f>
        <v>0</v>
      </c>
      <c r="N23" s="44">
        <f>P23+R23+T23+V23</f>
        <v>0</v>
      </c>
      <c r="O23" s="44"/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/>
      <c r="W23" s="44"/>
      <c r="X23" s="45"/>
      <c r="Y23" s="45">
        <v>0</v>
      </c>
      <c r="Z23" s="45">
        <v>0</v>
      </c>
      <c r="AA23" s="45">
        <v>0</v>
      </c>
      <c r="AB23" s="51"/>
      <c r="AC23" s="52"/>
    </row>
    <row r="24" spans="1:30" ht="45.75" customHeight="1" x14ac:dyDescent="0.25">
      <c r="A24" s="34"/>
      <c r="B24" s="40" t="s">
        <v>42</v>
      </c>
      <c r="C24" s="41">
        <f>C25+C29</f>
        <v>3359.08</v>
      </c>
      <c r="D24" s="41">
        <f t="shared" ref="D24:AC24" si="7">D25+D29</f>
        <v>268951458.35000002</v>
      </c>
      <c r="E24" s="41">
        <f t="shared" si="7"/>
        <v>2984.1899999999996</v>
      </c>
      <c r="F24" s="41">
        <f t="shared" si="7"/>
        <v>2984.1899999999996</v>
      </c>
      <c r="G24" s="41">
        <f t="shared" si="7"/>
        <v>238935140.73000002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1">
        <f t="shared" si="7"/>
        <v>0</v>
      </c>
      <c r="M24" s="41">
        <f t="shared" si="7"/>
        <v>0</v>
      </c>
      <c r="N24" s="41">
        <f t="shared" si="7"/>
        <v>374.8900000000001</v>
      </c>
      <c r="O24" s="41">
        <f t="shared" si="7"/>
        <v>374.89</v>
      </c>
      <c r="P24" s="41">
        <f t="shared" si="7"/>
        <v>30016317.619999997</v>
      </c>
      <c r="Q24" s="41">
        <f t="shared" si="7"/>
        <v>0</v>
      </c>
      <c r="R24" s="41">
        <f t="shared" si="7"/>
        <v>0</v>
      </c>
      <c r="S24" s="41">
        <f t="shared" si="7"/>
        <v>217.6</v>
      </c>
      <c r="T24" s="41">
        <f t="shared" si="7"/>
        <v>17422579.199999999</v>
      </c>
      <c r="U24" s="41">
        <f t="shared" si="7"/>
        <v>18.100000000000001</v>
      </c>
      <c r="V24" s="41">
        <f t="shared" si="7"/>
        <v>1449212.7</v>
      </c>
      <c r="W24" s="41">
        <f t="shared" si="7"/>
        <v>139.19</v>
      </c>
      <c r="X24" s="41">
        <f t="shared" si="7"/>
        <v>11144525.719999999</v>
      </c>
      <c r="Y24" s="41">
        <f t="shared" si="7"/>
        <v>0</v>
      </c>
      <c r="Z24" s="41">
        <f t="shared" si="7"/>
        <v>374.89</v>
      </c>
      <c r="AA24" s="41">
        <f t="shared" si="7"/>
        <v>0</v>
      </c>
      <c r="AB24" s="41">
        <f t="shared" si="7"/>
        <v>0</v>
      </c>
      <c r="AC24" s="41">
        <f t="shared" si="7"/>
        <v>0</v>
      </c>
    </row>
    <row r="25" spans="1:30" ht="108.75" customHeight="1" x14ac:dyDescent="0.25">
      <c r="A25" s="34"/>
      <c r="B25" s="40" t="s">
        <v>43</v>
      </c>
      <c r="C25" s="41">
        <f>C26+C27+C28</f>
        <v>835.9899999999999</v>
      </c>
      <c r="D25" s="41">
        <f t="shared" ref="D25:AC25" si="8">D26+D27+D28</f>
        <v>66935211.320000008</v>
      </c>
      <c r="E25" s="41">
        <f t="shared" si="8"/>
        <v>721.31999999999994</v>
      </c>
      <c r="F25" s="41">
        <f t="shared" si="8"/>
        <v>721.31999999999994</v>
      </c>
      <c r="G25" s="41">
        <f t="shared" si="8"/>
        <v>57753928.440000005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114.66999999999999</v>
      </c>
      <c r="O25" s="41">
        <f t="shared" si="8"/>
        <v>114.67</v>
      </c>
      <c r="P25" s="41">
        <f t="shared" si="8"/>
        <v>9181282.879999999</v>
      </c>
      <c r="Q25" s="41">
        <f t="shared" si="8"/>
        <v>0</v>
      </c>
      <c r="R25" s="41">
        <f t="shared" si="8"/>
        <v>0</v>
      </c>
      <c r="S25" s="41">
        <f t="shared" si="8"/>
        <v>0</v>
      </c>
      <c r="T25" s="41">
        <f t="shared" si="8"/>
        <v>0</v>
      </c>
      <c r="U25" s="41">
        <f t="shared" si="8"/>
        <v>18.100000000000001</v>
      </c>
      <c r="V25" s="41">
        <f t="shared" si="8"/>
        <v>1449212.7</v>
      </c>
      <c r="W25" s="41">
        <f t="shared" si="8"/>
        <v>96.57</v>
      </c>
      <c r="X25" s="41">
        <f t="shared" si="8"/>
        <v>7732070.1799999997</v>
      </c>
      <c r="Y25" s="41">
        <f t="shared" si="8"/>
        <v>0</v>
      </c>
      <c r="Z25" s="41">
        <f t="shared" si="8"/>
        <v>114.67</v>
      </c>
      <c r="AA25" s="41">
        <f t="shared" si="8"/>
        <v>0</v>
      </c>
      <c r="AB25" s="41">
        <f t="shared" si="8"/>
        <v>0</v>
      </c>
      <c r="AC25" s="41">
        <f t="shared" si="8"/>
        <v>0</v>
      </c>
    </row>
    <row r="26" spans="1:30" s="15" customFormat="1" ht="32.25" customHeight="1" x14ac:dyDescent="0.25">
      <c r="A26" s="58">
        <v>1</v>
      </c>
      <c r="B26" s="42" t="s">
        <v>46</v>
      </c>
      <c r="C26" s="62">
        <v>90.4</v>
      </c>
      <c r="D26" s="62">
        <f>G26+H26+I26+K26+M26+P26</f>
        <v>7238056.7999999998</v>
      </c>
      <c r="E26" s="62">
        <f>F26+J26+L26</f>
        <v>72.3</v>
      </c>
      <c r="F26" s="62">
        <v>72.3</v>
      </c>
      <c r="G26" s="62">
        <v>5788844.0999999996</v>
      </c>
      <c r="H26" s="63">
        <v>0</v>
      </c>
      <c r="I26" s="63">
        <v>0</v>
      </c>
      <c r="J26" s="62">
        <v>0</v>
      </c>
      <c r="K26" s="63">
        <v>0</v>
      </c>
      <c r="L26" s="62">
        <v>0</v>
      </c>
      <c r="M26" s="62">
        <v>0</v>
      </c>
      <c r="N26" s="62">
        <f>C26-E26</f>
        <v>18.100000000000009</v>
      </c>
      <c r="O26" s="62">
        <f>Q26+S26+U26+W26</f>
        <v>18.100000000000001</v>
      </c>
      <c r="P26" s="62">
        <f>R26+T26+V26+X26+Y26</f>
        <v>1449212.7</v>
      </c>
      <c r="Q26" s="62">
        <v>0</v>
      </c>
      <c r="R26" s="62">
        <v>0</v>
      </c>
      <c r="S26" s="62">
        <v>0</v>
      </c>
      <c r="T26" s="62">
        <v>0</v>
      </c>
      <c r="U26" s="62">
        <v>18.100000000000001</v>
      </c>
      <c r="V26" s="62">
        <v>1449212.7</v>
      </c>
      <c r="W26" s="62">
        <v>0</v>
      </c>
      <c r="X26" s="62">
        <v>0</v>
      </c>
      <c r="Y26" s="62">
        <v>0</v>
      </c>
      <c r="Z26" s="63">
        <v>18.100000000000001</v>
      </c>
      <c r="AA26" s="63">
        <v>0</v>
      </c>
      <c r="AB26" s="63">
        <v>0</v>
      </c>
      <c r="AC26" s="63">
        <v>0</v>
      </c>
      <c r="AD26" s="60"/>
    </row>
    <row r="27" spans="1:30" s="15" customFormat="1" ht="38.25" customHeight="1" x14ac:dyDescent="0.25">
      <c r="A27" s="58">
        <v>2</v>
      </c>
      <c r="B27" s="42" t="s">
        <v>49</v>
      </c>
      <c r="C27" s="62">
        <v>714.29</v>
      </c>
      <c r="D27" s="62">
        <f>G27+H27+I27+K27+M27+P27</f>
        <v>57191057.430000007</v>
      </c>
      <c r="E27" s="62">
        <f>F27+J27+L27</f>
        <v>649.02</v>
      </c>
      <c r="F27" s="62">
        <v>649.02</v>
      </c>
      <c r="G27" s="62">
        <v>51965084.340000004</v>
      </c>
      <c r="H27" s="63">
        <v>0</v>
      </c>
      <c r="I27" s="63">
        <v>0</v>
      </c>
      <c r="J27" s="62">
        <v>0</v>
      </c>
      <c r="K27" s="63">
        <v>0</v>
      </c>
      <c r="L27" s="62">
        <v>0</v>
      </c>
      <c r="M27" s="62">
        <v>0</v>
      </c>
      <c r="N27" s="62">
        <f>C27-E27</f>
        <v>65.269999999999982</v>
      </c>
      <c r="O27" s="62">
        <f>Q27+S27+U27+W27</f>
        <v>65.27</v>
      </c>
      <c r="P27" s="62">
        <f>R27+T27+V27+X27+Y27</f>
        <v>5225973.09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65.27</v>
      </c>
      <c r="X27" s="62">
        <v>5225973.09</v>
      </c>
      <c r="Y27" s="62">
        <v>0</v>
      </c>
      <c r="Z27" s="63">
        <v>65.27</v>
      </c>
      <c r="AA27" s="63">
        <v>0</v>
      </c>
      <c r="AB27" s="63">
        <v>0</v>
      </c>
      <c r="AC27" s="63">
        <v>0</v>
      </c>
      <c r="AD27" s="60"/>
    </row>
    <row r="28" spans="1:30" s="15" customFormat="1" ht="89.25" customHeight="1" x14ac:dyDescent="0.25">
      <c r="A28" s="58">
        <v>3</v>
      </c>
      <c r="B28" s="42" t="s">
        <v>50</v>
      </c>
      <c r="C28" s="62">
        <v>31.3</v>
      </c>
      <c r="D28" s="62">
        <f>G28+H28+I28+K28+M28+P28</f>
        <v>2506097.09</v>
      </c>
      <c r="E28" s="62">
        <f>F28+J28+L28</f>
        <v>0</v>
      </c>
      <c r="F28" s="62">
        <v>0</v>
      </c>
      <c r="G28" s="62">
        <v>0</v>
      </c>
      <c r="H28" s="63">
        <v>0</v>
      </c>
      <c r="I28" s="63">
        <v>0</v>
      </c>
      <c r="J28" s="62">
        <v>0</v>
      </c>
      <c r="K28" s="63">
        <v>0</v>
      </c>
      <c r="L28" s="62">
        <v>0</v>
      </c>
      <c r="M28" s="62">
        <v>0</v>
      </c>
      <c r="N28" s="62">
        <f>C28-E28</f>
        <v>31.3</v>
      </c>
      <c r="O28" s="62">
        <f>Q28+S28+U28+W28</f>
        <v>31.3</v>
      </c>
      <c r="P28" s="62">
        <f>R28+T28+V28+X28+Y28</f>
        <v>2506097.09</v>
      </c>
      <c r="Q28" s="62">
        <v>0</v>
      </c>
      <c r="R28" s="62">
        <v>0</v>
      </c>
      <c r="S28" s="62">
        <v>0</v>
      </c>
      <c r="T28" s="62">
        <v>0</v>
      </c>
      <c r="U28" s="62">
        <v>0</v>
      </c>
      <c r="V28" s="62">
        <v>0</v>
      </c>
      <c r="W28" s="62">
        <v>31.3</v>
      </c>
      <c r="X28" s="62">
        <v>2506097.09</v>
      </c>
      <c r="Y28" s="62">
        <v>0</v>
      </c>
      <c r="Z28" s="63">
        <v>31.3</v>
      </c>
      <c r="AA28" s="63">
        <v>0</v>
      </c>
      <c r="AB28" s="63">
        <v>0</v>
      </c>
      <c r="AC28" s="63">
        <v>0</v>
      </c>
      <c r="AD28" s="60"/>
    </row>
    <row r="29" spans="1:30" ht="54" customHeight="1" x14ac:dyDescent="0.25">
      <c r="A29" s="34"/>
      <c r="B29" s="40" t="s">
        <v>47</v>
      </c>
      <c r="C29" s="41">
        <f>C30+C31+C32</f>
        <v>2523.09</v>
      </c>
      <c r="D29" s="41">
        <f t="shared" ref="D29:AC29" si="9">D30+D31+D32</f>
        <v>202016247.03000003</v>
      </c>
      <c r="E29" s="41">
        <f t="shared" si="9"/>
        <v>2262.87</v>
      </c>
      <c r="F29" s="41">
        <f t="shared" si="9"/>
        <v>2262.87</v>
      </c>
      <c r="G29" s="41">
        <f t="shared" si="9"/>
        <v>181181212.29000002</v>
      </c>
      <c r="H29" s="41">
        <f t="shared" si="9"/>
        <v>0</v>
      </c>
      <c r="I29" s="41">
        <f t="shared" si="9"/>
        <v>0</v>
      </c>
      <c r="J29" s="41">
        <f t="shared" si="9"/>
        <v>0</v>
      </c>
      <c r="K29" s="41">
        <f t="shared" si="9"/>
        <v>0</v>
      </c>
      <c r="L29" s="41">
        <f t="shared" si="9"/>
        <v>0</v>
      </c>
      <c r="M29" s="41">
        <f t="shared" si="9"/>
        <v>0</v>
      </c>
      <c r="N29" s="41">
        <f t="shared" si="9"/>
        <v>260.22000000000014</v>
      </c>
      <c r="O29" s="41">
        <f t="shared" si="9"/>
        <v>260.21999999999997</v>
      </c>
      <c r="P29" s="41">
        <f t="shared" si="9"/>
        <v>20835034.739999998</v>
      </c>
      <c r="Q29" s="41">
        <f t="shared" si="9"/>
        <v>0</v>
      </c>
      <c r="R29" s="41">
        <f t="shared" si="9"/>
        <v>0</v>
      </c>
      <c r="S29" s="41">
        <f t="shared" si="9"/>
        <v>217.6</v>
      </c>
      <c r="T29" s="41">
        <f t="shared" si="9"/>
        <v>17422579.199999999</v>
      </c>
      <c r="U29" s="41">
        <f t="shared" si="9"/>
        <v>0</v>
      </c>
      <c r="V29" s="41">
        <f t="shared" si="9"/>
        <v>0</v>
      </c>
      <c r="W29" s="41">
        <f t="shared" si="9"/>
        <v>42.62</v>
      </c>
      <c r="X29" s="41">
        <f t="shared" si="9"/>
        <v>3412455.54</v>
      </c>
      <c r="Y29" s="41">
        <f t="shared" si="9"/>
        <v>0</v>
      </c>
      <c r="Z29" s="41">
        <f t="shared" si="9"/>
        <v>260.21999999999997</v>
      </c>
      <c r="AA29" s="41">
        <f t="shared" si="9"/>
        <v>0</v>
      </c>
      <c r="AB29" s="41">
        <f t="shared" si="9"/>
        <v>0</v>
      </c>
      <c r="AC29" s="41">
        <f t="shared" si="9"/>
        <v>0</v>
      </c>
    </row>
    <row r="30" spans="1:30" s="22" customFormat="1" ht="42" customHeight="1" x14ac:dyDescent="0.35">
      <c r="A30" s="18">
        <v>1</v>
      </c>
      <c r="B30" s="42" t="s">
        <v>46</v>
      </c>
      <c r="C30" s="43">
        <v>1272.2</v>
      </c>
      <c r="D30" s="44">
        <f>G30+H30+I30+K30+M30+P30</f>
        <v>101861237.40000001</v>
      </c>
      <c r="E30" s="44">
        <f>F30+J30+L30</f>
        <v>1054.5999999999999</v>
      </c>
      <c r="F30" s="44">
        <v>1054.5999999999999</v>
      </c>
      <c r="G30" s="44">
        <v>84438658.200000003</v>
      </c>
      <c r="H30" s="45">
        <v>0</v>
      </c>
      <c r="I30" s="45">
        <v>0</v>
      </c>
      <c r="J30" s="44">
        <v>0</v>
      </c>
      <c r="K30" s="45">
        <v>0</v>
      </c>
      <c r="L30" s="44">
        <v>0</v>
      </c>
      <c r="M30" s="44">
        <v>0</v>
      </c>
      <c r="N30" s="44">
        <f>C30-E30</f>
        <v>217.60000000000014</v>
      </c>
      <c r="O30" s="44">
        <f>Q30+S30+U30+W30</f>
        <v>217.6</v>
      </c>
      <c r="P30" s="44">
        <f>R30+T30+V30+X30+Y30</f>
        <v>17422579.199999999</v>
      </c>
      <c r="Q30" s="44">
        <v>0</v>
      </c>
      <c r="R30" s="44">
        <v>0</v>
      </c>
      <c r="S30" s="44">
        <v>217.6</v>
      </c>
      <c r="T30" s="44">
        <v>17422579.199999999</v>
      </c>
      <c r="U30" s="44">
        <v>0</v>
      </c>
      <c r="V30" s="43">
        <v>0</v>
      </c>
      <c r="W30" s="44">
        <v>0</v>
      </c>
      <c r="X30" s="44">
        <v>0</v>
      </c>
      <c r="Y30" s="44">
        <v>0</v>
      </c>
      <c r="Z30" s="45">
        <v>217.6</v>
      </c>
      <c r="AA30" s="45">
        <v>0</v>
      </c>
      <c r="AB30" s="45">
        <v>0</v>
      </c>
      <c r="AC30" s="46">
        <f t="shared" ref="AC30" si="10">SUM(AC31)</f>
        <v>0</v>
      </c>
      <c r="AD30" s="21"/>
    </row>
    <row r="31" spans="1:30" s="24" customFormat="1" ht="43.5" customHeight="1" x14ac:dyDescent="0.35">
      <c r="A31" s="33">
        <v>2</v>
      </c>
      <c r="B31" s="47" t="s">
        <v>40</v>
      </c>
      <c r="C31" s="53">
        <v>130.69999999999999</v>
      </c>
      <c r="D31" s="48">
        <v>10464756.9</v>
      </c>
      <c r="E31" s="53">
        <v>130.69999999999999</v>
      </c>
      <c r="F31" s="53">
        <v>130.69999999999999</v>
      </c>
      <c r="G31" s="48">
        <v>10464756.9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23"/>
    </row>
    <row r="32" spans="1:30" s="32" customFormat="1" ht="75.75" customHeight="1" x14ac:dyDescent="0.25">
      <c r="A32" s="31">
        <v>3</v>
      </c>
      <c r="B32" s="55" t="s">
        <v>41</v>
      </c>
      <c r="C32" s="56">
        <f>E32+N32</f>
        <v>1120.1899999999998</v>
      </c>
      <c r="D32" s="56">
        <f>G32+P32</f>
        <v>89690252.730000004</v>
      </c>
      <c r="E32" s="56">
        <f>F32+J32+L32</f>
        <v>1077.57</v>
      </c>
      <c r="F32" s="56">
        <v>1077.57</v>
      </c>
      <c r="G32" s="56">
        <v>86277797.189999998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42.62</v>
      </c>
      <c r="O32" s="56">
        <v>42.62</v>
      </c>
      <c r="P32" s="56">
        <v>3412455.54</v>
      </c>
      <c r="Q32" s="56">
        <v>0</v>
      </c>
      <c r="R32" s="56">
        <v>0</v>
      </c>
      <c r="S32" s="56">
        <v>0</v>
      </c>
      <c r="T32" s="56">
        <v>0</v>
      </c>
      <c r="U32" s="56">
        <v>0</v>
      </c>
      <c r="V32" s="56">
        <v>0</v>
      </c>
      <c r="W32" s="56">
        <v>42.62</v>
      </c>
      <c r="X32" s="56">
        <v>3412455.54</v>
      </c>
      <c r="Y32" s="56">
        <v>0</v>
      </c>
      <c r="Z32" s="56">
        <v>42.62</v>
      </c>
      <c r="AA32" s="57">
        <v>0</v>
      </c>
      <c r="AB32" s="57">
        <v>0</v>
      </c>
      <c r="AC32" s="57">
        <v>0</v>
      </c>
    </row>
    <row r="33" spans="1:30" s="27" customFormat="1" ht="39.75" customHeight="1" x14ac:dyDescent="0.25">
      <c r="A33" s="35"/>
      <c r="B33" s="40" t="s">
        <v>45</v>
      </c>
      <c r="C33" s="41">
        <f>C34+C39</f>
        <v>3350.17</v>
      </c>
      <c r="D33" s="41">
        <f t="shared" ref="D33:AC33" si="11">D34+D39</f>
        <v>268238061.40000001</v>
      </c>
      <c r="E33" s="41">
        <f t="shared" si="11"/>
        <v>2584.0300000000002</v>
      </c>
      <c r="F33" s="41">
        <f t="shared" si="11"/>
        <v>2584.0300000000002</v>
      </c>
      <c r="G33" s="41">
        <f t="shared" si="11"/>
        <v>206895530.02000001</v>
      </c>
      <c r="H33" s="41">
        <f t="shared" si="11"/>
        <v>0</v>
      </c>
      <c r="I33" s="41">
        <f t="shared" si="11"/>
        <v>0</v>
      </c>
      <c r="J33" s="41">
        <f t="shared" si="11"/>
        <v>0</v>
      </c>
      <c r="K33" s="41">
        <f t="shared" si="11"/>
        <v>0</v>
      </c>
      <c r="L33" s="41">
        <f t="shared" si="11"/>
        <v>0</v>
      </c>
      <c r="M33" s="41">
        <f t="shared" si="11"/>
        <v>0</v>
      </c>
      <c r="N33" s="41">
        <f t="shared" si="11"/>
        <v>766.1400000000001</v>
      </c>
      <c r="O33" s="41">
        <f t="shared" si="11"/>
        <v>766.1400000000001</v>
      </c>
      <c r="P33" s="41">
        <f t="shared" si="11"/>
        <v>61342531.379999995</v>
      </c>
      <c r="Q33" s="41">
        <f t="shared" si="11"/>
        <v>0</v>
      </c>
      <c r="R33" s="41">
        <f t="shared" si="11"/>
        <v>0</v>
      </c>
      <c r="S33" s="41">
        <f t="shared" si="11"/>
        <v>596.44000000000005</v>
      </c>
      <c r="T33" s="41">
        <f t="shared" si="11"/>
        <v>47755161.479999997</v>
      </c>
      <c r="U33" s="41">
        <f t="shared" si="11"/>
        <v>66.099999999999994</v>
      </c>
      <c r="V33" s="41">
        <f t="shared" si="11"/>
        <v>5292428.7</v>
      </c>
      <c r="W33" s="41">
        <f t="shared" si="11"/>
        <v>103.6</v>
      </c>
      <c r="X33" s="41">
        <f t="shared" si="11"/>
        <v>8294941.2000000002</v>
      </c>
      <c r="Y33" s="41">
        <f t="shared" si="11"/>
        <v>0</v>
      </c>
      <c r="Z33" s="41">
        <f t="shared" si="11"/>
        <v>766.1400000000001</v>
      </c>
      <c r="AA33" s="41">
        <f t="shared" si="11"/>
        <v>0</v>
      </c>
      <c r="AB33" s="41">
        <f t="shared" si="11"/>
        <v>0</v>
      </c>
      <c r="AC33" s="41">
        <f t="shared" si="11"/>
        <v>0</v>
      </c>
      <c r="AD33" s="26"/>
    </row>
    <row r="34" spans="1:30" s="27" customFormat="1" ht="95.25" customHeight="1" x14ac:dyDescent="0.25">
      <c r="A34" s="35"/>
      <c r="B34" s="40" t="s">
        <v>48</v>
      </c>
      <c r="C34" s="41">
        <f>C35+C36+C37+C38</f>
        <v>827.59999999999991</v>
      </c>
      <c r="D34" s="41">
        <f t="shared" ref="D34:AC34" si="12">D35+D36+D37+D38</f>
        <v>66263449.210000001</v>
      </c>
      <c r="E34" s="41">
        <f t="shared" si="12"/>
        <v>657.90000000000009</v>
      </c>
      <c r="F34" s="41">
        <f t="shared" si="12"/>
        <v>657.90000000000009</v>
      </c>
      <c r="G34" s="41">
        <f t="shared" si="12"/>
        <v>52676079.310000002</v>
      </c>
      <c r="H34" s="41">
        <f t="shared" si="12"/>
        <v>0</v>
      </c>
      <c r="I34" s="41">
        <f t="shared" si="12"/>
        <v>0</v>
      </c>
      <c r="J34" s="41">
        <f t="shared" si="12"/>
        <v>0</v>
      </c>
      <c r="K34" s="41">
        <f t="shared" si="12"/>
        <v>0</v>
      </c>
      <c r="L34" s="41">
        <f t="shared" si="12"/>
        <v>0</v>
      </c>
      <c r="M34" s="41">
        <f t="shared" si="12"/>
        <v>0</v>
      </c>
      <c r="N34" s="41">
        <f t="shared" si="12"/>
        <v>169.7</v>
      </c>
      <c r="O34" s="41">
        <f t="shared" si="12"/>
        <v>169.7</v>
      </c>
      <c r="P34" s="41">
        <f t="shared" si="12"/>
        <v>13587369.9</v>
      </c>
      <c r="Q34" s="41">
        <f t="shared" si="12"/>
        <v>0</v>
      </c>
      <c r="R34" s="41">
        <f t="shared" si="12"/>
        <v>0</v>
      </c>
      <c r="S34" s="41">
        <f t="shared" si="12"/>
        <v>0</v>
      </c>
      <c r="T34" s="41">
        <f t="shared" si="12"/>
        <v>0</v>
      </c>
      <c r="U34" s="41">
        <f t="shared" si="12"/>
        <v>66.099999999999994</v>
      </c>
      <c r="V34" s="41">
        <f t="shared" si="12"/>
        <v>5292428.7</v>
      </c>
      <c r="W34" s="41">
        <f t="shared" si="12"/>
        <v>103.6</v>
      </c>
      <c r="X34" s="41">
        <f t="shared" si="12"/>
        <v>8294941.2000000002</v>
      </c>
      <c r="Y34" s="41">
        <f t="shared" si="12"/>
        <v>0</v>
      </c>
      <c r="Z34" s="41">
        <f t="shared" si="12"/>
        <v>169.7</v>
      </c>
      <c r="AA34" s="41">
        <f t="shared" si="12"/>
        <v>0</v>
      </c>
      <c r="AB34" s="41">
        <f t="shared" si="12"/>
        <v>0</v>
      </c>
      <c r="AC34" s="41">
        <f t="shared" si="12"/>
        <v>0</v>
      </c>
      <c r="AD34" s="26"/>
    </row>
    <row r="35" spans="1:30" s="15" customFormat="1" ht="32.25" customHeight="1" x14ac:dyDescent="0.25">
      <c r="A35" s="58">
        <v>1</v>
      </c>
      <c r="B35" s="42" t="s">
        <v>46</v>
      </c>
      <c r="C35" s="62">
        <v>100.3</v>
      </c>
      <c r="D35" s="62">
        <f>G35+H35+I35+K35+M35+P35</f>
        <v>8030720.0999999996</v>
      </c>
      <c r="E35" s="62">
        <f>F35+J35+L35</f>
        <v>34.200000000000003</v>
      </c>
      <c r="F35" s="62">
        <v>34.200000000000003</v>
      </c>
      <c r="G35" s="62">
        <v>2738291.4</v>
      </c>
      <c r="H35" s="63">
        <v>0</v>
      </c>
      <c r="I35" s="63">
        <v>0</v>
      </c>
      <c r="J35" s="62">
        <v>0</v>
      </c>
      <c r="K35" s="63">
        <v>0</v>
      </c>
      <c r="L35" s="62">
        <v>0</v>
      </c>
      <c r="M35" s="62">
        <v>0</v>
      </c>
      <c r="N35" s="62">
        <f>C35-E35</f>
        <v>66.099999999999994</v>
      </c>
      <c r="O35" s="62">
        <f>Q35+S35+U35+W35</f>
        <v>66.099999999999994</v>
      </c>
      <c r="P35" s="62">
        <f>R35+T35+V35+X35+Y35</f>
        <v>5292428.7</v>
      </c>
      <c r="Q35" s="62">
        <v>0</v>
      </c>
      <c r="R35" s="62">
        <v>0</v>
      </c>
      <c r="S35" s="62">
        <v>0</v>
      </c>
      <c r="T35" s="62">
        <v>0</v>
      </c>
      <c r="U35" s="62">
        <v>66.099999999999994</v>
      </c>
      <c r="V35" s="62">
        <v>5292428.7</v>
      </c>
      <c r="W35" s="62">
        <v>0</v>
      </c>
      <c r="X35" s="62">
        <v>0</v>
      </c>
      <c r="Y35" s="62">
        <v>0</v>
      </c>
      <c r="Z35" s="63">
        <v>66.099999999999994</v>
      </c>
      <c r="AA35" s="63">
        <v>0</v>
      </c>
      <c r="AB35" s="63">
        <v>0</v>
      </c>
      <c r="AC35" s="63">
        <v>0</v>
      </c>
      <c r="AD35" s="60"/>
    </row>
    <row r="36" spans="1:30" s="15" customFormat="1" ht="80.25" customHeight="1" x14ac:dyDescent="0.25">
      <c r="A36" s="58">
        <v>2</v>
      </c>
      <c r="B36" s="42" t="s">
        <v>51</v>
      </c>
      <c r="C36" s="62">
        <v>202</v>
      </c>
      <c r="D36" s="62">
        <f>G36+H36+I36+K36+M36+P36</f>
        <v>16173534</v>
      </c>
      <c r="E36" s="62">
        <f>F36+J36+L36</f>
        <v>202</v>
      </c>
      <c r="F36" s="62">
        <v>202</v>
      </c>
      <c r="G36" s="62">
        <v>16173534</v>
      </c>
      <c r="H36" s="63">
        <v>0</v>
      </c>
      <c r="I36" s="63">
        <v>0</v>
      </c>
      <c r="J36" s="62">
        <v>0</v>
      </c>
      <c r="K36" s="63">
        <v>0</v>
      </c>
      <c r="L36" s="62">
        <v>0</v>
      </c>
      <c r="M36" s="62">
        <v>0</v>
      </c>
      <c r="N36" s="62">
        <f>C36-E36</f>
        <v>0</v>
      </c>
      <c r="O36" s="62">
        <f>Q36+S36+U36+W36</f>
        <v>0</v>
      </c>
      <c r="P36" s="62">
        <f>R36+T36+V36+X36+Y36</f>
        <v>0</v>
      </c>
      <c r="Q36" s="62">
        <v>0</v>
      </c>
      <c r="R36" s="62">
        <v>0</v>
      </c>
      <c r="S36" s="62">
        <v>0</v>
      </c>
      <c r="T36" s="62">
        <v>0</v>
      </c>
      <c r="U36" s="62">
        <v>0</v>
      </c>
      <c r="V36" s="62">
        <v>0</v>
      </c>
      <c r="W36" s="62">
        <v>0</v>
      </c>
      <c r="X36" s="62">
        <v>0</v>
      </c>
      <c r="Y36" s="62">
        <v>0</v>
      </c>
      <c r="Z36" s="63">
        <v>0</v>
      </c>
      <c r="AA36" s="63">
        <v>0</v>
      </c>
      <c r="AB36" s="63">
        <v>0</v>
      </c>
      <c r="AC36" s="63">
        <v>0</v>
      </c>
      <c r="AD36" s="60"/>
    </row>
    <row r="37" spans="1:30" s="15" customFormat="1" ht="93.75" customHeight="1" x14ac:dyDescent="0.25">
      <c r="A37" s="58">
        <v>3</v>
      </c>
      <c r="B37" s="42" t="s">
        <v>52</v>
      </c>
      <c r="C37" s="62">
        <v>305.5</v>
      </c>
      <c r="D37" s="62">
        <f>G37+H37+I37+K37+M37+P37</f>
        <v>24460468.5</v>
      </c>
      <c r="E37" s="62">
        <f>F37+J37+L37</f>
        <v>201.9</v>
      </c>
      <c r="F37" s="62">
        <v>201.9</v>
      </c>
      <c r="G37" s="62">
        <v>16165527.300000001</v>
      </c>
      <c r="H37" s="63">
        <v>0</v>
      </c>
      <c r="I37" s="63">
        <v>0</v>
      </c>
      <c r="J37" s="62">
        <v>0</v>
      </c>
      <c r="K37" s="63">
        <v>0</v>
      </c>
      <c r="L37" s="62">
        <v>0</v>
      </c>
      <c r="M37" s="62">
        <v>0</v>
      </c>
      <c r="N37" s="62">
        <f>C37-E37</f>
        <v>103.6</v>
      </c>
      <c r="O37" s="62">
        <f>Q37+S37+U37+W37</f>
        <v>103.6</v>
      </c>
      <c r="P37" s="62">
        <f>R37+T37+V37+X37+Y37</f>
        <v>8294941.2000000002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103.6</v>
      </c>
      <c r="X37" s="62">
        <v>8294941.2000000002</v>
      </c>
      <c r="Y37" s="62">
        <v>0</v>
      </c>
      <c r="Z37" s="63">
        <v>103.6</v>
      </c>
      <c r="AA37" s="63">
        <v>0</v>
      </c>
      <c r="AB37" s="63">
        <v>0</v>
      </c>
      <c r="AC37" s="63">
        <v>0</v>
      </c>
      <c r="AD37" s="60"/>
    </row>
    <row r="38" spans="1:30" s="15" customFormat="1" ht="70.5" customHeight="1" x14ac:dyDescent="0.25">
      <c r="A38" s="58">
        <v>4</v>
      </c>
      <c r="B38" s="42" t="s">
        <v>53</v>
      </c>
      <c r="C38" s="62">
        <v>219.8</v>
      </c>
      <c r="D38" s="62">
        <f>G38+H38+I38+K38+M38+P38</f>
        <v>17598726.609999999</v>
      </c>
      <c r="E38" s="62">
        <f>F38+J38+L38</f>
        <v>219.8</v>
      </c>
      <c r="F38" s="62">
        <v>219.8</v>
      </c>
      <c r="G38" s="62">
        <v>17598726.609999999</v>
      </c>
      <c r="H38" s="63">
        <v>0</v>
      </c>
      <c r="I38" s="63">
        <v>0</v>
      </c>
      <c r="J38" s="62">
        <v>0</v>
      </c>
      <c r="K38" s="63">
        <v>0</v>
      </c>
      <c r="L38" s="62">
        <v>0</v>
      </c>
      <c r="M38" s="62">
        <v>0</v>
      </c>
      <c r="N38" s="62">
        <f>C38-E38</f>
        <v>0</v>
      </c>
      <c r="O38" s="62">
        <f>Q38+S38+U38+W38</f>
        <v>0</v>
      </c>
      <c r="P38" s="62">
        <f>R38+T38+V38+X38+Y38</f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3">
        <v>0</v>
      </c>
      <c r="AA38" s="63">
        <v>0</v>
      </c>
      <c r="AB38" s="63">
        <v>0</v>
      </c>
      <c r="AC38" s="63">
        <v>0</v>
      </c>
      <c r="AD38" s="60"/>
    </row>
    <row r="39" spans="1:30" s="27" customFormat="1" ht="58.5" customHeight="1" x14ac:dyDescent="0.25">
      <c r="A39" s="35"/>
      <c r="B39" s="40" t="s">
        <v>44</v>
      </c>
      <c r="C39" s="41">
        <f>C40</f>
        <v>2522.5700000000002</v>
      </c>
      <c r="D39" s="41">
        <f t="shared" ref="D39:AC39" si="13">D40</f>
        <v>201974612.19</v>
      </c>
      <c r="E39" s="41">
        <f t="shared" si="13"/>
        <v>1926.13</v>
      </c>
      <c r="F39" s="41">
        <f t="shared" si="13"/>
        <v>1926.13</v>
      </c>
      <c r="G39" s="41">
        <f t="shared" si="13"/>
        <v>154219450.71000001</v>
      </c>
      <c r="H39" s="41">
        <f t="shared" si="13"/>
        <v>0</v>
      </c>
      <c r="I39" s="41">
        <f t="shared" si="13"/>
        <v>0</v>
      </c>
      <c r="J39" s="41">
        <f t="shared" si="13"/>
        <v>0</v>
      </c>
      <c r="K39" s="41">
        <f t="shared" si="13"/>
        <v>0</v>
      </c>
      <c r="L39" s="41">
        <f t="shared" si="13"/>
        <v>0</v>
      </c>
      <c r="M39" s="41">
        <f t="shared" si="13"/>
        <v>0</v>
      </c>
      <c r="N39" s="41">
        <f t="shared" si="13"/>
        <v>596.44000000000005</v>
      </c>
      <c r="O39" s="41">
        <f t="shared" si="13"/>
        <v>596.44000000000005</v>
      </c>
      <c r="P39" s="41">
        <f t="shared" si="13"/>
        <v>47755161.479999997</v>
      </c>
      <c r="Q39" s="41">
        <f t="shared" si="13"/>
        <v>0</v>
      </c>
      <c r="R39" s="41">
        <f t="shared" si="13"/>
        <v>0</v>
      </c>
      <c r="S39" s="41">
        <f t="shared" si="13"/>
        <v>596.44000000000005</v>
      </c>
      <c r="T39" s="41">
        <f t="shared" si="13"/>
        <v>47755161.479999997</v>
      </c>
      <c r="U39" s="41">
        <f t="shared" si="13"/>
        <v>0</v>
      </c>
      <c r="V39" s="41">
        <f t="shared" si="13"/>
        <v>0</v>
      </c>
      <c r="W39" s="41">
        <f t="shared" si="13"/>
        <v>0</v>
      </c>
      <c r="X39" s="41">
        <f t="shared" si="13"/>
        <v>0</v>
      </c>
      <c r="Y39" s="41">
        <f t="shared" si="13"/>
        <v>0</v>
      </c>
      <c r="Z39" s="41">
        <f t="shared" si="13"/>
        <v>596.44000000000005</v>
      </c>
      <c r="AA39" s="41">
        <f t="shared" si="13"/>
        <v>0</v>
      </c>
      <c r="AB39" s="41">
        <f t="shared" si="13"/>
        <v>0</v>
      </c>
      <c r="AC39" s="41">
        <f t="shared" si="13"/>
        <v>0</v>
      </c>
      <c r="AD39" s="26"/>
    </row>
    <row r="40" spans="1:30" s="20" customFormat="1" ht="43.5" customHeight="1" x14ac:dyDescent="0.35">
      <c r="A40" s="18">
        <v>1</v>
      </c>
      <c r="B40" s="42" t="s">
        <v>46</v>
      </c>
      <c r="C40" s="43">
        <v>2522.5700000000002</v>
      </c>
      <c r="D40" s="44">
        <f>G40+H40+I40+K40+M40+P40</f>
        <v>201974612.19</v>
      </c>
      <c r="E40" s="44">
        <f>F40+J40+L40</f>
        <v>1926.13</v>
      </c>
      <c r="F40" s="44">
        <v>1926.13</v>
      </c>
      <c r="G40" s="44">
        <v>154219450.71000001</v>
      </c>
      <c r="H40" s="45">
        <v>0</v>
      </c>
      <c r="I40" s="45">
        <v>0</v>
      </c>
      <c r="J40" s="44">
        <v>0</v>
      </c>
      <c r="K40" s="45">
        <v>0</v>
      </c>
      <c r="L40" s="44">
        <v>0</v>
      </c>
      <c r="M40" s="44">
        <v>0</v>
      </c>
      <c r="N40" s="44">
        <f>C40-E40</f>
        <v>596.44000000000005</v>
      </c>
      <c r="O40" s="44">
        <f>Q40+S40+U40+W40</f>
        <v>596.44000000000005</v>
      </c>
      <c r="P40" s="44">
        <f>R40+T40+V40+X40+Y40</f>
        <v>47755161.479999997</v>
      </c>
      <c r="Q40" s="44">
        <v>0</v>
      </c>
      <c r="R40" s="44">
        <v>0</v>
      </c>
      <c r="S40" s="44">
        <v>596.44000000000005</v>
      </c>
      <c r="T40" s="44">
        <v>47755161.479999997</v>
      </c>
      <c r="U40" s="44">
        <v>0</v>
      </c>
      <c r="V40" s="43">
        <v>0</v>
      </c>
      <c r="W40" s="44">
        <v>0</v>
      </c>
      <c r="X40" s="44">
        <v>0</v>
      </c>
      <c r="Y40" s="44">
        <v>0</v>
      </c>
      <c r="Z40" s="45">
        <v>596.44000000000005</v>
      </c>
      <c r="AA40" s="45">
        <v>0</v>
      </c>
      <c r="AB40" s="45">
        <v>0</v>
      </c>
      <c r="AC40" s="46">
        <f t="shared" ref="AC40" si="14">SUM(AC41)</f>
        <v>0</v>
      </c>
      <c r="AD40" s="19"/>
    </row>
    <row r="41" spans="1:30" x14ac:dyDescent="0.25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</row>
    <row r="42" spans="1:30" x14ac:dyDescent="0.25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</row>
  </sheetData>
  <sheetProtection formatCells="0" formatColumns="0" formatRows="0" insertColumns="0" insertRows="0" insertHyperlinks="0" deleteColumns="0" deleteRows="0" sort="0" autoFilter="0" pivotTables="0"/>
  <mergeCells count="28">
    <mergeCell ref="X3:AC3"/>
    <mergeCell ref="X4:AC4"/>
    <mergeCell ref="F8:I10"/>
    <mergeCell ref="J8:K10"/>
    <mergeCell ref="M8:M10"/>
    <mergeCell ref="L8:L10"/>
    <mergeCell ref="Q8:R10"/>
    <mergeCell ref="S8:V8"/>
    <mergeCell ref="W8:X10"/>
    <mergeCell ref="S9:T10"/>
    <mergeCell ref="U9:V10"/>
    <mergeCell ref="N7:P10"/>
    <mergeCell ref="Q7:Y7"/>
    <mergeCell ref="Y8:Y10"/>
    <mergeCell ref="Z8:Z10"/>
    <mergeCell ref="AA8:AA10"/>
    <mergeCell ref="AB8:AB10"/>
    <mergeCell ref="AC8:AC10"/>
    <mergeCell ref="A5:AC5"/>
    <mergeCell ref="A6:A12"/>
    <mergeCell ref="B6:B12"/>
    <mergeCell ref="C6:C11"/>
    <mergeCell ref="D6:D11"/>
    <mergeCell ref="E6:M6"/>
    <mergeCell ref="N6:AC6"/>
    <mergeCell ref="E7:E10"/>
    <mergeCell ref="F7:M7"/>
    <mergeCell ref="Z7:AC7"/>
  </mergeCells>
  <pageMargins left="0.31496062992125984" right="0.31496062992125984" top="1.1417322834645669" bottom="0.74803149606299213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User</cp:lastModifiedBy>
  <cp:lastPrinted>2025-07-31T14:22:32Z</cp:lastPrinted>
  <dcterms:created xsi:type="dcterms:W3CDTF">2012-12-13T11:50:40Z</dcterms:created>
  <dcterms:modified xsi:type="dcterms:W3CDTF">2025-08-14T08:46:54Z</dcterms:modified>
  <cp:category>Формы</cp:category>
</cp:coreProperties>
</file>